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E117C4FD-5182-42A7-8793-B8EB6069803A}" xr6:coauthVersionLast="47" xr6:coauthVersionMax="47" xr10:uidLastSave="{00000000-0000-0000-0000-000000000000}"/>
  <bookViews>
    <workbookView xWindow="180" yWindow="-16320" windowWidth="29040" windowHeight="15840" activeTab="1" xr2:uid="{AB934DBF-60EF-41CA-8795-E6D55D098463}"/>
  </bookViews>
  <sheets>
    <sheet name="Scores" sheetId="2" r:id="rId1"/>
    <sheet name="Week 14" sheetId="15" r:id="rId2"/>
    <sheet name="Week 13" sheetId="14" r:id="rId3"/>
    <sheet name="Week 12" sheetId="13" r:id="rId4"/>
    <sheet name="Week 11" sheetId="12" r:id="rId5"/>
    <sheet name="Week 10" sheetId="11" r:id="rId6"/>
    <sheet name="Week 9" sheetId="10" r:id="rId7"/>
    <sheet name="Week 8" sheetId="9" r:id="rId8"/>
    <sheet name="Week 7" sheetId="8" r:id="rId9"/>
    <sheet name="Week 6" sheetId="7" r:id="rId10"/>
    <sheet name="Week 5" sheetId="6" r:id="rId11"/>
    <sheet name="Week 4" sheetId="5" r:id="rId12"/>
    <sheet name="Week 3" sheetId="4" r:id="rId13"/>
    <sheet name="Week 2" sheetId="3" r:id="rId14"/>
    <sheet name="Week 1" sheetId="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7" i="2" l="1"/>
  <c r="AZ3" i="2"/>
  <c r="AZ8" i="2"/>
  <c r="AZ2" i="2"/>
  <c r="AZ9" i="2"/>
  <c r="AZ4" i="2"/>
  <c r="AZ13" i="2"/>
  <c r="AZ12" i="2"/>
  <c r="AZ14" i="2"/>
  <c r="AZ10" i="2"/>
  <c r="AZ16" i="2"/>
  <c r="AZ11" i="2"/>
  <c r="AZ19" i="2"/>
  <c r="AZ18" i="2"/>
  <c r="AZ17" i="2"/>
  <c r="AZ15" i="2"/>
  <c r="AZ6" i="2"/>
  <c r="AZ20" i="2"/>
  <c r="AZ21" i="2"/>
  <c r="AZ22" i="2"/>
  <c r="AZ23" i="2"/>
  <c r="AZ5" i="2"/>
  <c r="AR5" i="2"/>
  <c r="AR18" i="2"/>
  <c r="AR10" i="2"/>
  <c r="AR14" i="2"/>
  <c r="AR12" i="2"/>
  <c r="AR4" i="2"/>
  <c r="AR13" i="2"/>
  <c r="AR9" i="2"/>
  <c r="AR2" i="2"/>
  <c r="AR8" i="2"/>
  <c r="AR7" i="2"/>
  <c r="AR3" i="2"/>
  <c r="E8" i="10"/>
  <c r="AL20" i="2" l="1"/>
  <c r="AL13" i="2"/>
  <c r="AL5" i="2"/>
  <c r="E4" i="9"/>
  <c r="E3" i="9"/>
  <c r="W13" i="2" l="1"/>
  <c r="W2" i="2"/>
  <c r="O9" i="2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E21" i="3" l="1"/>
  <c r="E16" i="3"/>
  <c r="E12" i="3"/>
  <c r="E8" i="3"/>
  <c r="E5" i="3"/>
  <c r="E19" i="1"/>
  <c r="E11" i="1"/>
  <c r="E4" i="1"/>
</calcChain>
</file>

<file path=xl/sharedStrings.xml><?xml version="1.0" encoding="utf-8"?>
<sst xmlns="http://schemas.openxmlformats.org/spreadsheetml/2006/main" count="1605" uniqueCount="537">
  <si>
    <t>TEAM</t>
  </si>
  <si>
    <t>Opponent</t>
  </si>
  <si>
    <t>Spread</t>
  </si>
  <si>
    <t>Alabama(54)</t>
  </si>
  <si>
    <t>vsUtah State</t>
  </si>
  <si>
    <t>Ohio State(6)</t>
  </si>
  <si>
    <t>vs #5Notre Dame</t>
  </si>
  <si>
    <t>Georgia(3)</t>
  </si>
  <si>
    <t>vs #11Oregon</t>
  </si>
  <si>
    <t>Clemson</t>
  </si>
  <si>
    <t>vsGeorgia Tech</t>
  </si>
  <si>
    <t>Notre Dame</t>
  </si>
  <si>
    <t>@ #2Ohio State</t>
  </si>
  <si>
    <t>Texas A&amp;M</t>
  </si>
  <si>
    <t>vsSam Houston</t>
  </si>
  <si>
    <t>Utah</t>
  </si>
  <si>
    <t>@Florida</t>
  </si>
  <si>
    <t>Michigan</t>
  </si>
  <si>
    <t>vsColorado State</t>
  </si>
  <si>
    <t>Oklahoma</t>
  </si>
  <si>
    <t>vsUTEP</t>
  </si>
  <si>
    <t>Baylor</t>
  </si>
  <si>
    <t>vsAlbany</t>
  </si>
  <si>
    <t>Oregon</t>
  </si>
  <si>
    <t>vs #3Georgia</t>
  </si>
  <si>
    <t>Oklahoma State</t>
  </si>
  <si>
    <t>vsCentral Michigan</t>
  </si>
  <si>
    <t>NC State</t>
  </si>
  <si>
    <t>@East Carolina</t>
  </si>
  <si>
    <t>USC</t>
  </si>
  <si>
    <t>vsRice</t>
  </si>
  <si>
    <t>Michigan State</t>
  </si>
  <si>
    <t>vsWestern Michigan</t>
  </si>
  <si>
    <t>Miami</t>
  </si>
  <si>
    <t>vsBethune-Cookman</t>
  </si>
  <si>
    <t>Pittsburgh</t>
  </si>
  <si>
    <t>vsWest Virginia</t>
  </si>
  <si>
    <t>Wisconsin</t>
  </si>
  <si>
    <t>vsIllinois State</t>
  </si>
  <si>
    <t>Arkansas</t>
  </si>
  <si>
    <t>vs #23Cincinnati</t>
  </si>
  <si>
    <t>Kentucky</t>
  </si>
  <si>
    <t>vsMiami (OH)</t>
  </si>
  <si>
    <t>Ole Miss</t>
  </si>
  <si>
    <t>vsTroy</t>
  </si>
  <si>
    <t>Wake Forest</t>
  </si>
  <si>
    <t>vsVMI</t>
  </si>
  <si>
    <t>Cincinnati</t>
  </si>
  <si>
    <t>@ #19Arkansas</t>
  </si>
  <si>
    <t>Houston</t>
  </si>
  <si>
    <t>@UTSA</t>
  </si>
  <si>
    <t>BYU</t>
  </si>
  <si>
    <t>@South Florida</t>
  </si>
  <si>
    <t>Rank</t>
  </si>
  <si>
    <t>Points</t>
  </si>
  <si>
    <r>
      <t xml:space="preserve">Each week, pick </t>
    </r>
    <r>
      <rPr>
        <b/>
        <sz val="11"/>
        <color theme="1"/>
        <rFont val="Calibri"/>
        <family val="2"/>
        <scheme val="minor"/>
      </rPr>
      <t>three</t>
    </r>
    <r>
      <rPr>
        <sz val="11"/>
        <color theme="1"/>
        <rFont val="Calibri"/>
        <family val="2"/>
        <scheme val="minor"/>
      </rPr>
      <t xml:space="preserve"> teams from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that you think might lose their game.</t>
    </r>
  </si>
  <si>
    <r>
      <t xml:space="preserve">If they do lose, you get the points from the </t>
    </r>
    <r>
      <rPr>
        <b/>
        <sz val="11"/>
        <color theme="1"/>
        <rFont val="Calibri"/>
        <family val="2"/>
        <scheme val="minor"/>
      </rPr>
      <t>Points</t>
    </r>
    <r>
      <rPr>
        <sz val="11"/>
        <color theme="1"/>
        <rFont val="Calibri"/>
        <family val="2"/>
        <scheme val="minor"/>
      </rPr>
      <t xml:space="preserve"> column.</t>
    </r>
  </si>
  <si>
    <t>If they don't lose, you get nothing!</t>
  </si>
  <si>
    <r>
      <t xml:space="preserve">The </t>
    </r>
    <r>
      <rPr>
        <b/>
        <sz val="11"/>
        <color theme="1"/>
        <rFont val="Calibri"/>
        <family val="2"/>
        <scheme val="minor"/>
      </rPr>
      <t>Spread</t>
    </r>
    <r>
      <rPr>
        <sz val="11"/>
        <color theme="1"/>
        <rFont val="Calibri"/>
        <family val="2"/>
        <scheme val="minor"/>
      </rPr>
      <t xml:space="preserve"> is information about how much better each team is than their </t>
    </r>
    <r>
      <rPr>
        <b/>
        <sz val="11"/>
        <color theme="1"/>
        <rFont val="Calibri"/>
        <family val="2"/>
        <scheme val="minor"/>
      </rPr>
      <t>Opponent</t>
    </r>
    <r>
      <rPr>
        <sz val="11"/>
        <color theme="1"/>
        <rFont val="Calibri"/>
        <family val="2"/>
        <scheme val="minor"/>
      </rPr>
      <t>.</t>
    </r>
  </si>
  <si>
    <t>* In the opinion of the Las Vegas wise guys.</t>
  </si>
  <si>
    <r>
      <t xml:space="preserve">The </t>
    </r>
    <r>
      <rPr>
        <b/>
        <sz val="11"/>
        <color theme="1"/>
        <rFont val="Calibri"/>
        <family val="2"/>
        <scheme val="minor"/>
      </rPr>
      <t>Points</t>
    </r>
    <r>
      <rPr>
        <sz val="11"/>
        <color theme="1"/>
        <rFont val="Calibri"/>
        <family val="2"/>
        <scheme val="minor"/>
      </rPr>
      <t xml:space="preserve"> column use a formula I'll explain later.  Just accept it for now.</t>
    </r>
  </si>
  <si>
    <t>Examples</t>
  </si>
  <si>
    <t>Should you pick Alabama to lose this week?  Short Answer? No.</t>
  </si>
  <si>
    <r>
      <t xml:space="preserve">Sure it would be worth </t>
    </r>
    <r>
      <rPr>
        <b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points if it happens, but as a 40 point favorite, the odds that Bama will lose are incredibly low.</t>
    </r>
  </si>
  <si>
    <t>Should you pick Ohio State to lose?  Yes because I hate them!  JK.  Short Answer?  Possibly?</t>
  </si>
  <si>
    <r>
      <t>OSU is worth</t>
    </r>
    <r>
      <rPr>
        <i/>
        <sz val="11"/>
        <color theme="1"/>
        <rFont val="Calibri"/>
        <family val="2"/>
        <scheme val="minor"/>
      </rPr>
      <t xml:space="preserve"> 36</t>
    </r>
    <r>
      <rPr>
        <sz val="11"/>
        <color theme="1"/>
        <rFont val="Calibri"/>
        <family val="2"/>
        <scheme val="minor"/>
      </rPr>
      <t xml:space="preserve"> and as a 17 point favorite, they are likely to win, but not guaranteed.  A ND upset would earn you a lot of points.</t>
    </r>
  </si>
  <si>
    <t xml:space="preserve">Or, maybe flip it an pick ND to lose.  They are still worth decent points -- 21 -- and they are a big underdog on the road in Columbus.  </t>
  </si>
  <si>
    <t>Which three teams should you choose?</t>
  </si>
  <si>
    <t>Player</t>
  </si>
  <si>
    <t>Pick 1</t>
  </si>
  <si>
    <t>Pick 2</t>
  </si>
  <si>
    <t>Pick 3</t>
  </si>
  <si>
    <t>AJB</t>
  </si>
  <si>
    <t>BTC</t>
  </si>
  <si>
    <t>CJD</t>
  </si>
  <si>
    <t>TJD</t>
  </si>
  <si>
    <t>AVD</t>
  </si>
  <si>
    <t>KJH</t>
  </si>
  <si>
    <t>ZNH</t>
  </si>
  <si>
    <t>AKH</t>
  </si>
  <si>
    <t>DBJ</t>
  </si>
  <si>
    <t>CXJ</t>
  </si>
  <si>
    <t>DMN</t>
  </si>
  <si>
    <t>KRN</t>
  </si>
  <si>
    <t>SAP</t>
  </si>
  <si>
    <t>HAS</t>
  </si>
  <si>
    <t>LMS</t>
  </si>
  <si>
    <r>
      <t xml:space="preserve">A negative </t>
    </r>
    <r>
      <rPr>
        <b/>
        <sz val="11"/>
        <color theme="1"/>
        <rFont val="Calibri"/>
        <family val="2"/>
        <scheme val="minor"/>
      </rPr>
      <t>Spread</t>
    </r>
    <r>
      <rPr>
        <sz val="11"/>
        <color theme="1"/>
        <rFont val="Calibri"/>
        <family val="2"/>
        <scheme val="minor"/>
      </rPr>
      <t xml:space="preserve"> means the team is better*.  A positive</t>
    </r>
    <r>
      <rPr>
        <b/>
        <sz val="11"/>
        <color theme="1"/>
        <rFont val="Calibri"/>
        <family val="2"/>
        <scheme val="minor"/>
      </rPr>
      <t xml:space="preserve"> Spread</t>
    </r>
    <r>
      <rPr>
        <sz val="11"/>
        <color theme="1"/>
        <rFont val="Calibri"/>
        <family val="2"/>
        <scheme val="minor"/>
      </rPr>
      <t xml:space="preserve"> means the team is worse*.</t>
    </r>
  </si>
  <si>
    <t>OSU 36</t>
  </si>
  <si>
    <t>Utah 38</t>
  </si>
  <si>
    <t>Baylor 40</t>
  </si>
  <si>
    <t>ND 21</t>
  </si>
  <si>
    <t>Oregon 15</t>
  </si>
  <si>
    <t>Kentucky 12</t>
  </si>
  <si>
    <t>NC State 26</t>
  </si>
  <si>
    <t>Georgia 34.5</t>
  </si>
  <si>
    <t>Arkansas 10.5</t>
  </si>
  <si>
    <t>Cinci 3</t>
  </si>
  <si>
    <t>RK</t>
  </si>
  <si>
    <t>Top 25 Teams</t>
  </si>
  <si>
    <t>Loser</t>
  </si>
  <si>
    <t>Alabama(44)</t>
  </si>
  <si>
    <t>@Texas</t>
  </si>
  <si>
    <t>Georgia(17)</t>
  </si>
  <si>
    <t>vsSamford</t>
  </si>
  <si>
    <t>Ohio State(2)</t>
  </si>
  <si>
    <t>vsArkansas State</t>
  </si>
  <si>
    <t>vsHawai'i</t>
  </si>
  <si>
    <t>vsFurman</t>
  </si>
  <si>
    <t>vsAppalachian State</t>
  </si>
  <si>
    <t>vsKent State</t>
  </si>
  <si>
    <t>vsMarshall</t>
  </si>
  <si>
    <t>@ #21BYU</t>
  </si>
  <si>
    <t>@Stanford</t>
  </si>
  <si>
    <t>vsArizona State</t>
  </si>
  <si>
    <t>Florida</t>
  </si>
  <si>
    <t>vs #20Kentucky</t>
  </si>
  <si>
    <t>vsSouthern Utah</t>
  </si>
  <si>
    <t>vsAkron</t>
  </si>
  <si>
    <t>vsSouthern Miss</t>
  </si>
  <si>
    <t>vsSouth Carolina</t>
  </si>
  <si>
    <t>vs #24Tennessee</t>
  </si>
  <si>
    <t>vsCharleston Southern</t>
  </si>
  <si>
    <t>vsWashington State</t>
  </si>
  <si>
    <t>@ #12Florida</t>
  </si>
  <si>
    <t>vs #9Baylor</t>
  </si>
  <si>
    <t>vsCentral Arkansas</t>
  </si>
  <si>
    <t>@Vanderbilt</t>
  </si>
  <si>
    <t>Tennessee</t>
  </si>
  <si>
    <t>@ #17Pittsburgh</t>
  </si>
  <si>
    <t>@Texas Tech</t>
  </si>
  <si>
    <t>Standard View</t>
  </si>
  <si>
    <t>Team</t>
  </si>
  <si>
    <t>Potential points</t>
  </si>
  <si>
    <r>
      <t xml:space="preserve">Teams </t>
    </r>
    <r>
      <rPr>
        <sz val="11"/>
        <color rgb="FFFFC000"/>
        <rFont val="Calibri"/>
        <family val="2"/>
        <scheme val="minor"/>
      </rPr>
      <t>9 and 21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F0"/>
        <rFont val="Calibri"/>
        <family val="2"/>
        <scheme val="minor"/>
      </rPr>
      <t>12 and 20</t>
    </r>
    <r>
      <rPr>
        <sz val="11"/>
        <color theme="1"/>
        <rFont val="Calibri"/>
        <family val="2"/>
        <scheme val="minor"/>
      </rPr>
      <t xml:space="preserve">, and </t>
    </r>
    <r>
      <rPr>
        <sz val="11"/>
        <color rgb="FFC00000"/>
        <rFont val="Calibri"/>
        <family val="2"/>
        <scheme val="minor"/>
      </rPr>
      <t>17 and 24</t>
    </r>
    <r>
      <rPr>
        <sz val="11"/>
        <color theme="1"/>
        <rFont val="Calibri"/>
        <family val="2"/>
        <scheme val="minor"/>
      </rPr>
      <t xml:space="preserve"> go head to head.</t>
    </r>
  </si>
  <si>
    <t>Analytics View Sorted by Spread</t>
  </si>
  <si>
    <t>Analytics View Sorted by Points</t>
  </si>
  <si>
    <t>A positive point spread means the team is an underdog.  For example, #17 Pitt is a 6.5 point underdog.</t>
  </si>
  <si>
    <t>A negative point spread means the team is a favorite.  For example, #4 Michigan is a huge 51 point favorite.</t>
  </si>
  <si>
    <t>A blank in the middle column means the game is so lopsided even Vegas won't put a spread on it.  The spread can be considered to be huge.</t>
  </si>
  <si>
    <t>Baylor 25.5</t>
  </si>
  <si>
    <t>Pitt 14.5</t>
  </si>
  <si>
    <t>Florida 21</t>
  </si>
  <si>
    <t>Tennessee 2</t>
  </si>
  <si>
    <t>Baylor 25.4</t>
  </si>
  <si>
    <t>Utah 32.5</t>
  </si>
  <si>
    <t>USC 32</t>
  </si>
  <si>
    <t>Houston 2</t>
  </si>
  <si>
    <t>NC State 20</t>
  </si>
  <si>
    <t>UGA</t>
  </si>
  <si>
    <t>Bama</t>
  </si>
  <si>
    <t>OK State 30</t>
  </si>
  <si>
    <t>Loser 1</t>
  </si>
  <si>
    <t>Loser 2</t>
  </si>
  <si>
    <t>Loser 3</t>
  </si>
  <si>
    <t>Georgia(53)</t>
  </si>
  <si>
    <t>@South Carolina</t>
  </si>
  <si>
    <t>Alabama(9)</t>
  </si>
  <si>
    <t>vsUL Monroe</t>
  </si>
  <si>
    <t>Ohio State(1)</t>
  </si>
  <si>
    <t>vsToledo</t>
  </si>
  <si>
    <t>vsUConn</t>
  </si>
  <si>
    <t>vsLouisiana Tech</t>
  </si>
  <si>
    <t>@Nebraska</t>
  </si>
  <si>
    <t>vsFresno State</t>
  </si>
  <si>
    <t>vsArkansas-Pine Bluff</t>
  </si>
  <si>
    <t>vsYoungstown State</t>
  </si>
  <si>
    <t>vsMissouri State</t>
  </si>
  <si>
    <t>@Washington</t>
  </si>
  <si>
    <t>@ #25 Oregon</t>
  </si>
  <si>
    <t>@ #24Texas A&amp;M</t>
  </si>
  <si>
    <t>vsSan Diego State</t>
  </si>
  <si>
    <t>vsTexas Tech</t>
  </si>
  <si>
    <t>vsTexas State</t>
  </si>
  <si>
    <t>vsSouth Florida</t>
  </si>
  <si>
    <t>vsLiberty</t>
  </si>
  <si>
    <t>@Georgia Tech</t>
  </si>
  <si>
    <t>Texas</t>
  </si>
  <si>
    <t>vsUTSA</t>
  </si>
  <si>
    <t>Penn State</t>
  </si>
  <si>
    <t>@Auburn</t>
  </si>
  <si>
    <t>@Western Michigan</t>
  </si>
  <si>
    <t>vs #13Miami</t>
  </si>
  <si>
    <t>vs #25BYU</t>
  </si>
  <si>
    <t xml:space="preserve">Team </t>
  </si>
  <si>
    <t>Bonus Points</t>
  </si>
  <si>
    <t>Bonus Risk</t>
  </si>
  <si>
    <t>Loss Probability</t>
  </si>
  <si>
    <t>Expected Points</t>
  </si>
  <si>
    <t>MSU 30</t>
  </si>
  <si>
    <t>BYU 21</t>
  </si>
  <si>
    <t>Miami 29.5/-5</t>
  </si>
  <si>
    <t>MSU 45/-7.5</t>
  </si>
  <si>
    <t>Miami 19.5</t>
  </si>
  <si>
    <t>OK 40</t>
  </si>
  <si>
    <t>BYU 31.5/-5.5</t>
  </si>
  <si>
    <t>Ark 40</t>
  </si>
  <si>
    <t>PSU 8</t>
  </si>
  <si>
    <t>P(Loss)</t>
  </si>
  <si>
    <t>EV</t>
  </si>
  <si>
    <t>Georgia(59)</t>
  </si>
  <si>
    <t>Alabama(3)</t>
  </si>
  <si>
    <t>vsVanderbilt</t>
  </si>
  <si>
    <t>vsWisconsin</t>
  </si>
  <si>
    <t>vsMaryland</t>
  </si>
  <si>
    <t>@ #21Wake Forest</t>
  </si>
  <si>
    <t>vsKansas State</t>
  </si>
  <si>
    <t>@Oregon State</t>
  </si>
  <si>
    <t>vsNorthern Illinois</t>
  </si>
  <si>
    <t>vs #23Texas A&amp;M</t>
  </si>
  <si>
    <t>vs #20Florida</t>
  </si>
  <si>
    <t>@Arizona State</t>
  </si>
  <si>
    <t>@Washington State</t>
  </si>
  <si>
    <t>vsTulsa</t>
  </si>
  <si>
    <t>@Iowa State</t>
  </si>
  <si>
    <t>Washington</t>
  </si>
  <si>
    <t>vsStanford</t>
  </si>
  <si>
    <t>vsWyoming</t>
  </si>
  <si>
    <t>@ #11Tennessee</t>
  </si>
  <si>
    <t>vs #5Clemson</t>
  </si>
  <si>
    <t>vs #10Arkansas</t>
  </si>
  <si>
    <t>vsMiddle Tennessee</t>
  </si>
  <si>
    <t xml:space="preserve"> </t>
  </si>
  <si>
    <t>Ark 24</t>
  </si>
  <si>
    <t>Baylor 18</t>
  </si>
  <si>
    <t>Clem 31.5</t>
  </si>
  <si>
    <t>USC 38</t>
  </si>
  <si>
    <t>Oregon 22</t>
  </si>
  <si>
    <t>Florida 6</t>
  </si>
  <si>
    <t>Wake 5</t>
  </si>
  <si>
    <t>OSU 46</t>
  </si>
  <si>
    <t>JJD (4)</t>
  </si>
  <si>
    <t>Georgia(55)</t>
  </si>
  <si>
    <t>@Missouri</t>
  </si>
  <si>
    <t>Alabama(4)</t>
  </si>
  <si>
    <t>@ #20Arkansas</t>
  </si>
  <si>
    <t>Ohio State(4)</t>
  </si>
  <si>
    <t>vsRutgers</t>
  </si>
  <si>
    <t>@Iowa</t>
  </si>
  <si>
    <t>vs #10NC State</t>
  </si>
  <si>
    <t>@ #14Ole Miss</t>
  </si>
  <si>
    <t>@ #16Baylor</t>
  </si>
  <si>
    <t>@ #5Clemson</t>
  </si>
  <si>
    <t>vsNorthwestern</t>
  </si>
  <si>
    <t>vsOregon State</t>
  </si>
  <si>
    <t>vs #7Kentucky</t>
  </si>
  <si>
    <t>@UCLA</t>
  </si>
  <si>
    <t>vs #9Oklahoma State</t>
  </si>
  <si>
    <t>@Mississippi State</t>
  </si>
  <si>
    <t>@TCU</t>
  </si>
  <si>
    <t>vs #2Alabama</t>
  </si>
  <si>
    <t>Minnesota</t>
  </si>
  <si>
    <t>vsPurdue</t>
  </si>
  <si>
    <t>@ #23Florida State</t>
  </si>
  <si>
    <t>Florida State</t>
  </si>
  <si>
    <t>vs #22Wake Forest</t>
  </si>
  <si>
    <t>Kansas State</t>
  </si>
  <si>
    <t>UK 43</t>
  </si>
  <si>
    <t>Ark 6</t>
  </si>
  <si>
    <t>NC State 15</t>
  </si>
  <si>
    <t>OK State 25.5</t>
  </si>
  <si>
    <t>Ole Miss 12</t>
  </si>
  <si>
    <t>FSU 3</t>
  </si>
  <si>
    <t>Baylor 10</t>
  </si>
  <si>
    <t>Utah 28</t>
  </si>
  <si>
    <t>UW 33</t>
  </si>
  <si>
    <t>UM 44</t>
  </si>
  <si>
    <t>UGA 50</t>
  </si>
  <si>
    <t>TAMU 18</t>
  </si>
  <si>
    <t>UK 28.5</t>
  </si>
  <si>
    <t>OK 24</t>
  </si>
  <si>
    <t>NC State 22.5</t>
  </si>
  <si>
    <t>OK 16</t>
  </si>
  <si>
    <t>TAMU 27</t>
  </si>
  <si>
    <t>TRS (5)</t>
  </si>
  <si>
    <t>Alabama(25)</t>
  </si>
  <si>
    <t>vsTexas A&amp;M</t>
  </si>
  <si>
    <t>Georgia(28)</t>
  </si>
  <si>
    <t>vsAuburn</t>
  </si>
  <si>
    <t>Ohio State(10)</t>
  </si>
  <si>
    <t>@Michigan State</t>
  </si>
  <si>
    <t>@Indiana</t>
  </si>
  <si>
    <t>@Boston College</t>
  </si>
  <si>
    <t>@ #25LSU</t>
  </si>
  <si>
    <t>@ #18UCLA</t>
  </si>
  <si>
    <t>@Arizona</t>
  </si>
  <si>
    <t>vsFlorida State</t>
  </si>
  <si>
    <t>vsArmy</t>
  </si>
  <si>
    <t>vsNotre Dame</t>
  </si>
  <si>
    <t>TCU</t>
  </si>
  <si>
    <t>@ #19Kansas</t>
  </si>
  <si>
    <t>UCLA</t>
  </si>
  <si>
    <t>vs #11Utah</t>
  </si>
  <si>
    <t>Kansas</t>
  </si>
  <si>
    <t>vs #17TCU</t>
  </si>
  <si>
    <t>Mississippi State</t>
  </si>
  <si>
    <t>vsArkansas</t>
  </si>
  <si>
    <t>LSU</t>
  </si>
  <si>
    <t>vs #8Tennessee</t>
  </si>
  <si>
    <t>Loser 4?</t>
  </si>
  <si>
    <t>BYU 20</t>
  </si>
  <si>
    <t>Utah 22.5</t>
  </si>
  <si>
    <t>Kentucky 26</t>
  </si>
  <si>
    <t>USC 40</t>
  </si>
  <si>
    <t>NC State 24</t>
  </si>
  <si>
    <t>TCU 13.5</t>
  </si>
  <si>
    <t>Tenn 27</t>
  </si>
  <si>
    <t>Kansas 7</t>
  </si>
  <si>
    <t>OK State 28</t>
  </si>
  <si>
    <t>Oregon 28</t>
  </si>
  <si>
    <t>UW 10</t>
  </si>
  <si>
    <t>UCLA 8</t>
  </si>
  <si>
    <t>Ole Miss 34</t>
  </si>
  <si>
    <t>VQB (6)</t>
  </si>
  <si>
    <t>Georgia(32)</t>
  </si>
  <si>
    <t>Alabama(11)</t>
  </si>
  <si>
    <t>@ #6Tennessee</t>
  </si>
  <si>
    <t>@Florida State</t>
  </si>
  <si>
    <t>vs #10Penn State</t>
  </si>
  <si>
    <t>vs #3Alabama</t>
  </si>
  <si>
    <t>@ #20Utah</t>
  </si>
  <si>
    <t>@ #13TCU</t>
  </si>
  <si>
    <t>@ #5Michigan</t>
  </si>
  <si>
    <t>vs #8Oklahoma State</t>
  </si>
  <si>
    <t>@ #18Syracuse</t>
  </si>
  <si>
    <t>@ #22Kentucky</t>
  </si>
  <si>
    <t>Syracuse</t>
  </si>
  <si>
    <t>vs #15NC State</t>
  </si>
  <si>
    <t>@Oklahoma</t>
  </si>
  <si>
    <t>vs #7USC</t>
  </si>
  <si>
    <t>vs #16Mississippi State</t>
  </si>
  <si>
    <t>vsIowa State</t>
  </si>
  <si>
    <t>Illinois</t>
  </si>
  <si>
    <t>vsMinnesota</t>
  </si>
  <si>
    <t>James Madison</t>
  </si>
  <si>
    <t>@Georgia Southern</t>
  </si>
  <si>
    <t>DJB (7)</t>
  </si>
  <si>
    <t>NEXT WEEK</t>
  </si>
  <si>
    <t>Ohio State(17)</t>
  </si>
  <si>
    <t>vsIowa</t>
  </si>
  <si>
    <t>Tennessee(15)</t>
  </si>
  <si>
    <t>vsUT Martin</t>
  </si>
  <si>
    <t>vs #14Syracuse</t>
  </si>
  <si>
    <t>Alabama</t>
  </si>
  <si>
    <t>vs #24Mississippi State</t>
  </si>
  <si>
    <t>@LSU</t>
  </si>
  <si>
    <t>vs #17Kansas State</t>
  </si>
  <si>
    <t>@ #10Oregon</t>
  </si>
  <si>
    <t>vs #9UCLA</t>
  </si>
  <si>
    <t>vs #20Texas</t>
  </si>
  <si>
    <t>vsBoston College</t>
  </si>
  <si>
    <t>@ #8TCU</t>
  </si>
  <si>
    <t>@ #11Oklahoma State</t>
  </si>
  <si>
    <t>@SMU</t>
  </si>
  <si>
    <t>@ #6Alabama</t>
  </si>
  <si>
    <t>Tulane</t>
  </si>
  <si>
    <t>vsMemphis</t>
  </si>
  <si>
    <t>UCLA 25.5</t>
  </si>
  <si>
    <t>OKSU 22.5</t>
  </si>
  <si>
    <t>Ole Miss 38</t>
  </si>
  <si>
    <t>Syracuse 12</t>
  </si>
  <si>
    <t>Wake 26</t>
  </si>
  <si>
    <t>PSU 20</t>
  </si>
  <si>
    <t>Oregon 16</t>
  </si>
  <si>
    <t>K State 9</t>
  </si>
  <si>
    <t>TCU 27</t>
  </si>
  <si>
    <t>Clemson 31.5</t>
  </si>
  <si>
    <t>Tenn 46</t>
  </si>
  <si>
    <t>DNB (8)</t>
  </si>
  <si>
    <t>Georgia(31)</t>
  </si>
  <si>
    <t>vsFlorida</t>
  </si>
  <si>
    <t>Ohio State(18)</t>
  </si>
  <si>
    <t>@ #13Penn State</t>
  </si>
  <si>
    <t>Tennessee(13)</t>
  </si>
  <si>
    <t>vs #19Kentucky</t>
  </si>
  <si>
    <t>vsMichigan State</t>
  </si>
  <si>
    <t>@West Virginia</t>
  </si>
  <si>
    <t>@California</t>
  </si>
  <si>
    <t>@ #22Kansas State</t>
  </si>
  <si>
    <t>@Louisville</t>
  </si>
  <si>
    <t>vs #2Ohio State</t>
  </si>
  <si>
    <t>@Texas A&amp;M</t>
  </si>
  <si>
    <t>@ #3Tennessee</t>
  </si>
  <si>
    <t>@UCF</t>
  </si>
  <si>
    <t>North Carolina</t>
  </si>
  <si>
    <t>vsPittsburgh</t>
  </si>
  <si>
    <t>vsVirginia Tech</t>
  </si>
  <si>
    <t>South Carolina</t>
  </si>
  <si>
    <t>vsMissouri</t>
  </si>
  <si>
    <t>Bonus</t>
  </si>
  <si>
    <t>TCU 38</t>
  </si>
  <si>
    <t>UK 7</t>
  </si>
  <si>
    <t>Wake 30</t>
  </si>
  <si>
    <t>Tenn 34.5</t>
  </si>
  <si>
    <t>Syr 20</t>
  </si>
  <si>
    <t>Ole Miss 22</t>
  </si>
  <si>
    <t>OKSU 25.5</t>
  </si>
  <si>
    <t>Cinci 12</t>
  </si>
  <si>
    <t>Utah 24</t>
  </si>
  <si>
    <t>PSU 13</t>
  </si>
  <si>
    <t>LML (9)</t>
  </si>
  <si>
    <t>Georgia(30)</t>
  </si>
  <si>
    <t>vs #2Tennessee</t>
  </si>
  <si>
    <t>Tennessee(18)</t>
  </si>
  <si>
    <t>@ #1Georgia</t>
  </si>
  <si>
    <t>Ohio State(15)</t>
  </si>
  <si>
    <t>@Northwestern</t>
  </si>
  <si>
    <t>@Rutgers</t>
  </si>
  <si>
    <t>@Notre Dame</t>
  </si>
  <si>
    <t>@ #15LSU</t>
  </si>
  <si>
    <t>@Colorado</t>
  </si>
  <si>
    <t>vsCalifornia</t>
  </si>
  <si>
    <t>vsArizona</t>
  </si>
  <si>
    <t>vsTexas</t>
  </si>
  <si>
    <t>vs #6Alabama</t>
  </si>
  <si>
    <t>@Virginia</t>
  </si>
  <si>
    <t>@Kansas</t>
  </si>
  <si>
    <t>@Tulsa</t>
  </si>
  <si>
    <t>@ #21NC State</t>
  </si>
  <si>
    <t>vs #20Wake Forest</t>
  </si>
  <si>
    <t>@Pittsburgh</t>
  </si>
  <si>
    <t>Liberty</t>
  </si>
  <si>
    <t>@Arkansas</t>
  </si>
  <si>
    <t>Oregon State</t>
  </si>
  <si>
    <t>UCF</t>
  </si>
  <si>
    <t>@Memphis</t>
  </si>
  <si>
    <t>Bonus:</t>
  </si>
  <si>
    <t xml:space="preserve">For the low, low cost of 6 hard earned points, </t>
  </si>
  <si>
    <t>you can purchase a 4th loser pick.</t>
  </si>
  <si>
    <t>Clem 42</t>
  </si>
  <si>
    <t>Tenn 24</t>
  </si>
  <si>
    <t>K State 26</t>
  </si>
  <si>
    <t>LSU 11</t>
  </si>
  <si>
    <t>Bama 30</t>
  </si>
  <si>
    <t>UCLA 32</t>
  </si>
  <si>
    <t>OKSU 16</t>
  </si>
  <si>
    <t>UGA 37.5</t>
  </si>
  <si>
    <t>Ill 24</t>
  </si>
  <si>
    <t>Oregon 36</t>
  </si>
  <si>
    <t>Wake 12</t>
  </si>
  <si>
    <t xml:space="preserve">OKSU 16 </t>
  </si>
  <si>
    <t>Georgia(62)</t>
  </si>
  <si>
    <t>vsIndiana</t>
  </si>
  <si>
    <t>vsNebraska</t>
  </si>
  <si>
    <t>@ #18Texas</t>
  </si>
  <si>
    <t>vs #24Washington</t>
  </si>
  <si>
    <t>vsColorado</t>
  </si>
  <si>
    <t>@ #11Ole Miss</t>
  </si>
  <si>
    <t>vs #10Alabama</t>
  </si>
  <si>
    <t>vsLouisville</t>
  </si>
  <si>
    <t>@Wake Forest</t>
  </si>
  <si>
    <t>vs #22UCF</t>
  </si>
  <si>
    <t>vs #4TCU</t>
  </si>
  <si>
    <t>@UConn</t>
  </si>
  <si>
    <t>vsNavy</t>
  </si>
  <si>
    <t>@ #16Tulane</t>
  </si>
  <si>
    <t>@Baylor</t>
  </si>
  <si>
    <t>@ #6Oregon</t>
  </si>
  <si>
    <t>@Syracuse</t>
  </si>
  <si>
    <t>Loser 4</t>
  </si>
  <si>
    <t>Bid</t>
  </si>
  <si>
    <t>TCU 33</t>
  </si>
  <si>
    <t>UNC 22</t>
  </si>
  <si>
    <t>Ole Miss 15</t>
  </si>
  <si>
    <t>LSU 38</t>
  </si>
  <si>
    <t>UCLA 34</t>
  </si>
  <si>
    <t>USC 36</t>
  </si>
  <si>
    <t>Tenn 28</t>
  </si>
  <si>
    <t>OSU 48</t>
  </si>
  <si>
    <t>UM 46</t>
  </si>
  <si>
    <t>Liberty 14</t>
  </si>
  <si>
    <t>ND 12</t>
  </si>
  <si>
    <t>Illinois 10</t>
  </si>
  <si>
    <t>K State 6</t>
  </si>
  <si>
    <t>Oregon 30</t>
  </si>
  <si>
    <t>Tulane 15</t>
  </si>
  <si>
    <t>Clemson 28</t>
  </si>
  <si>
    <t>PSU 24</t>
  </si>
  <si>
    <t>UT 8</t>
  </si>
  <si>
    <t>Bama 24</t>
  </si>
  <si>
    <t>AQC (11)</t>
  </si>
  <si>
    <t>@Kentucky</t>
  </si>
  <si>
    <t>@Maryland</t>
  </si>
  <si>
    <t>vsIllinois</t>
  </si>
  <si>
    <t>vsUAB</t>
  </si>
  <si>
    <t>@ #16UCLA</t>
  </si>
  <si>
    <t>vsAustin Peay</t>
  </si>
  <si>
    <t>---</t>
  </si>
  <si>
    <t>vsMiami</t>
  </si>
  <si>
    <t>@ #12Oregon</t>
  </si>
  <si>
    <t>vs #10Utah</t>
  </si>
  <si>
    <t>vs #7USC</t>
  </si>
  <si>
    <t>vsLouisiana</t>
  </si>
  <si>
    <t>vsSMU</t>
  </si>
  <si>
    <t>@Temple</t>
  </si>
  <si>
    <t>Coastal Carolina</t>
  </si>
  <si>
    <t>TCU 44</t>
  </si>
  <si>
    <t>USC 28.5</t>
  </si>
  <si>
    <t>LSU 40</t>
  </si>
  <si>
    <t>Ole Miss 24</t>
  </si>
  <si>
    <t>OK State 7</t>
  </si>
  <si>
    <t>Oregon 14</t>
  </si>
  <si>
    <t>vs #3Michigan</t>
  </si>
  <si>
    <t>vs #13Notre Dame</t>
  </si>
  <si>
    <t>@ #22Oregon State</t>
  </si>
  <si>
    <t>@ #5USC</t>
  </si>
  <si>
    <t>vsKansas</t>
  </si>
  <si>
    <t>vsNC State</t>
  </si>
  <si>
    <t>@ #21Cincinnati</t>
  </si>
  <si>
    <t>vsMississippi State</t>
  </si>
  <si>
    <t>vs #19Tulane</t>
  </si>
  <si>
    <t>vs #10Oregon</t>
  </si>
  <si>
    <t>@James Madison</t>
  </si>
  <si>
    <t>vsBaylor</t>
  </si>
  <si>
    <t>ND 13</t>
  </si>
  <si>
    <t>Tulane 10.5</t>
  </si>
  <si>
    <t>UM 23</t>
  </si>
  <si>
    <t>UW 28</t>
  </si>
  <si>
    <t>Oregon 24</t>
  </si>
  <si>
    <t>USC 31.5</t>
  </si>
  <si>
    <t>UNC 16</t>
  </si>
  <si>
    <t>Bama 36</t>
  </si>
  <si>
    <t>Clemson 38</t>
  </si>
  <si>
    <t>JLY (13)</t>
  </si>
  <si>
    <t>Georgia(58)</t>
  </si>
  <si>
    <t>vs #11LSU</t>
  </si>
  <si>
    <t>Michigan(5)</t>
  </si>
  <si>
    <t>vs #13Kansas State</t>
  </si>
  <si>
    <t>vs #12Utah</t>
  </si>
  <si>
    <t>vs #24North Carolina</t>
  </si>
  <si>
    <t>vs #1Georgia</t>
  </si>
  <si>
    <t>vs #4USC</t>
  </si>
  <si>
    <t>vs #3TCU</t>
  </si>
  <si>
    <t>@ #18Tulane</t>
  </si>
  <si>
    <t>UTSA</t>
  </si>
  <si>
    <t>vsNorth Texas</t>
  </si>
  <si>
    <t>vs #10Clemson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</si>
</sst>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6C6D6F"/>
      <name val="Roboto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48494A"/>
      <name val="Roboto"/>
    </font>
    <font>
      <b/>
      <sz val="11"/>
      <color indexed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trike/>
      <sz val="7"/>
      <color rgb="FF6C6D6F"/>
      <name val="Roboto"/>
    </font>
    <font>
      <strike/>
      <sz val="11"/>
      <color theme="1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color rgb="FF7030A0"/>
      <name val="Calibri"/>
      <family val="2"/>
      <scheme val="minor"/>
    </font>
    <font>
      <b/>
      <sz val="12"/>
      <color rgb="FF48494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C6D6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48494A"/>
      <name val="Arial"/>
      <family val="2"/>
    </font>
    <font>
      <sz val="7"/>
      <color rgb="FF6C6D6F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rgb="FF48494A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2" tint="-9.9978637043366805E-2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1"/>
      <color rgb="FF48494A"/>
      <name val="Calibri"/>
      <family val="2"/>
      <scheme val="minor"/>
    </font>
    <font>
      <sz val="11"/>
      <color rgb="FF6C6D6F"/>
      <name val="Calibri"/>
      <family val="2"/>
      <scheme val="minor"/>
    </font>
    <font>
      <b/>
      <sz val="11"/>
      <color rgb="FF6C6D6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8696B"/>
        <bgColor rgb="FF000000"/>
      </patternFill>
    </fill>
    <fill>
      <patternFill patternType="solid">
        <fgColor rgb="FFF86D6B"/>
        <bgColor rgb="FF000000"/>
      </patternFill>
    </fill>
    <fill>
      <patternFill patternType="solid">
        <fgColor rgb="FFFFEB84"/>
        <bgColor rgb="FF000000"/>
      </patternFill>
    </fill>
    <fill>
      <patternFill patternType="solid">
        <fgColor rgb="FFFCB97A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D7E082"/>
        <bgColor rgb="FF000000"/>
      </patternFill>
    </fill>
    <fill>
      <patternFill patternType="solid">
        <fgColor rgb="FFFEE683"/>
        <bgColor rgb="FF000000"/>
      </patternFill>
    </fill>
    <fill>
      <patternFill patternType="solid">
        <fgColor rgb="FFD4DF82"/>
        <bgColor rgb="FF000000"/>
      </patternFill>
    </fill>
    <fill>
      <patternFill patternType="solid">
        <fgColor rgb="FFFCB579"/>
        <bgColor rgb="FF000000"/>
      </patternFill>
    </fill>
    <fill>
      <patternFill patternType="solid">
        <fgColor rgb="FFACD38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CDDDF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2" borderId="1" xfId="0" applyFont="1" applyFill="1" applyBorder="1" applyAlignment="1">
      <alignment horizontal="left" vertical="center"/>
    </xf>
    <xf numFmtId="0" fontId="0" fillId="0" borderId="2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4" fillId="2" borderId="3" xfId="0" applyFont="1" applyFill="1" applyBorder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8" fillId="0" borderId="0" xfId="0" applyFont="1"/>
    <xf numFmtId="0" fontId="19" fillId="0" borderId="1" xfId="0" applyFont="1" applyBorder="1"/>
    <xf numFmtId="0" fontId="1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28" fillId="0" borderId="1" xfId="0" quotePrefix="1" applyFont="1" applyBorder="1"/>
    <xf numFmtId="0" fontId="28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4" fontId="0" fillId="0" borderId="1" xfId="0" applyNumberFormat="1" applyBorder="1"/>
    <xf numFmtId="0" fontId="26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25" fillId="0" borderId="1" xfId="0" applyFont="1" applyBorder="1"/>
    <xf numFmtId="9" fontId="0" fillId="0" borderId="1" xfId="1" applyFont="1" applyBorder="1"/>
    <xf numFmtId="9" fontId="0" fillId="0" borderId="1" xfId="1" applyFont="1" applyFill="1" applyBorder="1"/>
    <xf numFmtId="164" fontId="0" fillId="0" borderId="1" xfId="0" applyNumberFormat="1" applyFill="1" applyBorder="1"/>
    <xf numFmtId="0" fontId="1" fillId="3" borderId="1" xfId="0" applyFont="1" applyFill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7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30" fillId="2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2" fillId="0" borderId="1" xfId="0" applyFont="1" applyBorder="1"/>
    <xf numFmtId="0" fontId="28" fillId="0" borderId="1" xfId="0" applyFont="1" applyBorder="1"/>
    <xf numFmtId="0" fontId="31" fillId="0" borderId="1" xfId="0" applyFont="1" applyFill="1" applyBorder="1"/>
    <xf numFmtId="0" fontId="0" fillId="5" borderId="0" xfId="0" applyFill="1"/>
    <xf numFmtId="0" fontId="0" fillId="0" borderId="1" xfId="0" applyBorder="1"/>
    <xf numFmtId="0" fontId="1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1" fillId="5" borderId="1" xfId="0" applyFont="1" applyFill="1" applyBorder="1"/>
    <xf numFmtId="0" fontId="0" fillId="6" borderId="0" xfId="0" applyFill="1"/>
    <xf numFmtId="0" fontId="35" fillId="2" borderId="3" xfId="0" applyFont="1" applyFill="1" applyBorder="1" applyAlignment="1">
      <alignment horizontal="left" vertical="center"/>
    </xf>
    <xf numFmtId="0" fontId="1" fillId="0" borderId="0" xfId="0" applyFont="1"/>
    <xf numFmtId="0" fontId="29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35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8" fillId="0" borderId="1" xfId="0" applyFont="1" applyBorder="1"/>
    <xf numFmtId="0" fontId="6" fillId="0" borderId="1" xfId="0" applyFont="1" applyFill="1" applyBorder="1"/>
    <xf numFmtId="0" fontId="0" fillId="0" borderId="1" xfId="0" applyFill="1" applyBorder="1"/>
    <xf numFmtId="0" fontId="14" fillId="2" borderId="1" xfId="0" applyFont="1" applyFill="1" applyBorder="1" applyAlignment="1">
      <alignment horizontal="left" vertical="center"/>
    </xf>
    <xf numFmtId="0" fontId="39" fillId="0" borderId="1" xfId="0" applyFont="1" applyBorder="1"/>
    <xf numFmtId="0" fontId="40" fillId="0" borderId="1" xfId="0" applyFont="1" applyBorder="1"/>
    <xf numFmtId="0" fontId="1" fillId="0" borderId="0" xfId="0" applyFont="1"/>
    <xf numFmtId="0" fontId="16" fillId="2" borderId="1" xfId="0" applyFont="1" applyFill="1" applyBorder="1" applyAlignment="1">
      <alignment horizontal="left" vertical="center"/>
    </xf>
    <xf numFmtId="0" fontId="0" fillId="0" borderId="1" xfId="0" applyFont="1" applyBorder="1"/>
    <xf numFmtId="164" fontId="0" fillId="0" borderId="0" xfId="0" applyNumberFormat="1"/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39" fillId="0" borderId="1" xfId="0" applyFont="1" applyBorder="1"/>
    <xf numFmtId="0" fontId="41" fillId="0" borderId="1" xfId="0" applyFont="1" applyBorder="1"/>
    <xf numFmtId="0" fontId="0" fillId="0" borderId="1" xfId="0" applyBorder="1"/>
    <xf numFmtId="0" fontId="1" fillId="0" borderId="0" xfId="0" applyFont="1"/>
    <xf numFmtId="0" fontId="27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26" fillId="2" borderId="3" xfId="0" applyFont="1" applyFill="1" applyBorder="1" applyAlignment="1">
      <alignment horizontal="left" vertical="center"/>
    </xf>
    <xf numFmtId="0" fontId="0" fillId="7" borderId="1" xfId="0" applyFill="1" applyBorder="1"/>
    <xf numFmtId="0" fontId="0" fillId="8" borderId="0" xfId="0" applyFill="1"/>
    <xf numFmtId="0" fontId="42" fillId="0" borderId="1" xfId="0" applyFont="1" applyBorder="1"/>
    <xf numFmtId="0" fontId="0" fillId="0" borderId="1" xfId="0" applyBorder="1"/>
    <xf numFmtId="0" fontId="27" fillId="2" borderId="1" xfId="0" applyFont="1" applyFill="1" applyBorder="1" applyAlignment="1">
      <alignment horizontal="left" vertical="center"/>
    </xf>
    <xf numFmtId="0" fontId="0" fillId="0" borderId="1" xfId="0" quotePrefix="1" applyBorder="1"/>
    <xf numFmtId="0" fontId="0" fillId="0" borderId="1" xfId="0" applyFont="1" applyBorder="1"/>
    <xf numFmtId="0" fontId="30" fillId="2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0" fillId="0" borderId="1" xfId="0" quotePrefix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43" fillId="0" borderId="0" xfId="0" applyFont="1"/>
    <xf numFmtId="0" fontId="44" fillId="0" borderId="1" xfId="0" applyFont="1" applyBorder="1"/>
    <xf numFmtId="0" fontId="44" fillId="9" borderId="1" xfId="0" applyFont="1" applyFill="1" applyBorder="1"/>
    <xf numFmtId="0" fontId="44" fillId="10" borderId="1" xfId="0" applyFont="1" applyFill="1" applyBorder="1"/>
    <xf numFmtId="0" fontId="44" fillId="11" borderId="1" xfId="0" applyFont="1" applyFill="1" applyBorder="1"/>
    <xf numFmtId="0" fontId="44" fillId="12" borderId="1" xfId="0" applyFont="1" applyFill="1" applyBorder="1"/>
    <xf numFmtId="0" fontId="44" fillId="13" borderId="1" xfId="0" applyFont="1" applyFill="1" applyBorder="1"/>
    <xf numFmtId="0" fontId="44" fillId="14" borderId="1" xfId="0" applyFont="1" applyFill="1" applyBorder="1"/>
    <xf numFmtId="0" fontId="44" fillId="15" borderId="1" xfId="0" applyFont="1" applyFill="1" applyBorder="1"/>
    <xf numFmtId="0" fontId="44" fillId="16" borderId="1" xfId="0" applyFont="1" applyFill="1" applyBorder="1"/>
    <xf numFmtId="0" fontId="44" fillId="17" borderId="1" xfId="0" applyFont="1" applyFill="1" applyBorder="1"/>
    <xf numFmtId="0" fontId="44" fillId="18" borderId="1" xfId="0" applyFont="1" applyFill="1" applyBorder="1"/>
    <xf numFmtId="0" fontId="45" fillId="0" borderId="0" xfId="0" applyFont="1"/>
    <xf numFmtId="0" fontId="46" fillId="0" borderId="1" xfId="0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4E6C-DD21-478F-97F7-3FA5E7F0F991}">
  <dimension ref="A1:BR24"/>
  <sheetViews>
    <sheetView zoomScaleNormal="100" workbookViewId="0">
      <selection activeCell="BP30" sqref="BP30"/>
    </sheetView>
  </sheetViews>
  <sheetFormatPr defaultRowHeight="14.5" x14ac:dyDescent="0.35"/>
  <cols>
    <col min="1" max="1" width="8.1796875" bestFit="1" customWidth="1"/>
    <col min="2" max="2" width="6.1796875" bestFit="1" customWidth="1"/>
    <col min="3" max="3" width="3.453125" hidden="1" customWidth="1"/>
    <col min="4" max="6" width="14.81640625" hidden="1" customWidth="1"/>
    <col min="7" max="7" width="0" hidden="1" customWidth="1"/>
    <col min="8" max="10" width="12.1796875" hidden="1" customWidth="1"/>
    <col min="11" max="11" width="0" hidden="1" customWidth="1"/>
    <col min="12" max="14" width="13.453125" hidden="1" customWidth="1"/>
    <col min="15" max="15" width="0" hidden="1" customWidth="1"/>
    <col min="16" max="18" width="10.453125" hidden="1" customWidth="1"/>
    <col min="19" max="19" width="0" hidden="1" customWidth="1"/>
    <col min="20" max="22" width="14.54296875" hidden="1" customWidth="1"/>
    <col min="23" max="23" width="5" hidden="1" customWidth="1"/>
    <col min="24" max="24" width="0" hidden="1" customWidth="1"/>
    <col min="25" max="26" width="10.453125" hidden="1" customWidth="1"/>
    <col min="27" max="27" width="11" hidden="1" customWidth="1"/>
    <col min="28" max="28" width="10.453125" hidden="1" customWidth="1"/>
    <col min="29" max="29" width="4.81640625" hidden="1" customWidth="1"/>
    <col min="30" max="31" width="11.81640625" hidden="1" customWidth="1"/>
    <col min="32" max="32" width="10.453125" hidden="1" customWidth="1"/>
    <col min="33" max="34" width="0" hidden="1" customWidth="1"/>
    <col min="35" max="37" width="16.1796875" hidden="1" customWidth="1"/>
    <col min="38" max="39" width="0" hidden="1" customWidth="1"/>
    <col min="40" max="40" width="9.54296875" hidden="1" customWidth="1"/>
    <col min="41" max="41" width="10.453125" hidden="1" customWidth="1"/>
    <col min="42" max="42" width="9.54296875" hidden="1" customWidth="1"/>
    <col min="43" max="43" width="6.1796875" hidden="1" customWidth="1"/>
    <col min="44" max="44" width="5" hidden="1" customWidth="1"/>
    <col min="45" max="45" width="5.1796875" customWidth="1"/>
    <col min="46" max="49" width="11" hidden="1" customWidth="1"/>
    <col min="50" max="50" width="2.453125" hidden="1" customWidth="1"/>
    <col min="51" max="52" width="3.81640625" hidden="1" customWidth="1"/>
    <col min="53" max="56" width="10.453125" hidden="1" customWidth="1"/>
    <col min="57" max="57" width="3.81640625" hidden="1" customWidth="1"/>
    <col min="58" max="58" width="4.81640625" hidden="1" customWidth="1"/>
    <col min="59" max="61" width="14.453125" hidden="1" customWidth="1"/>
    <col min="62" max="62" width="0" hidden="1" customWidth="1"/>
    <col min="63" max="65" width="15.81640625" hidden="1" customWidth="1"/>
    <col min="66" max="67" width="0" hidden="1" customWidth="1"/>
    <col min="68" max="70" width="17.1796875" customWidth="1"/>
  </cols>
  <sheetData>
    <row r="1" spans="1:70" x14ac:dyDescent="0.35">
      <c r="A1" s="8" t="s">
        <v>68</v>
      </c>
      <c r="B1" s="8" t="s">
        <v>54</v>
      </c>
      <c r="C1" s="3"/>
      <c r="D1" s="8" t="s">
        <v>69</v>
      </c>
      <c r="E1" s="8" t="s">
        <v>70</v>
      </c>
      <c r="F1" s="8" t="s">
        <v>71</v>
      </c>
      <c r="H1" s="30" t="s">
        <v>69</v>
      </c>
      <c r="I1" s="30" t="s">
        <v>70</v>
      </c>
      <c r="J1" s="30" t="s">
        <v>71</v>
      </c>
      <c r="L1" s="31" t="s">
        <v>152</v>
      </c>
      <c r="M1" s="31" t="s">
        <v>153</v>
      </c>
      <c r="N1" s="31" t="s">
        <v>154</v>
      </c>
      <c r="P1" s="31" t="s">
        <v>152</v>
      </c>
      <c r="Q1" s="31" t="s">
        <v>153</v>
      </c>
      <c r="R1" s="31" t="s">
        <v>154</v>
      </c>
      <c r="T1" s="31" t="s">
        <v>152</v>
      </c>
      <c r="U1" s="31" t="s">
        <v>153</v>
      </c>
      <c r="V1" s="31" t="s">
        <v>154</v>
      </c>
      <c r="Y1" s="31" t="s">
        <v>152</v>
      </c>
      <c r="Z1" s="31" t="s">
        <v>153</v>
      </c>
      <c r="AA1" s="31" t="s">
        <v>154</v>
      </c>
      <c r="AB1" s="31" t="s">
        <v>299</v>
      </c>
      <c r="AD1" s="76"/>
      <c r="AE1" s="76"/>
      <c r="AF1" s="76"/>
      <c r="AI1" s="66" t="s">
        <v>152</v>
      </c>
      <c r="AJ1" s="66" t="s">
        <v>153</v>
      </c>
      <c r="AK1" s="66" t="s">
        <v>154</v>
      </c>
      <c r="AN1" s="66" t="s">
        <v>152</v>
      </c>
      <c r="AO1" s="66" t="s">
        <v>153</v>
      </c>
      <c r="AP1" s="66" t="s">
        <v>154</v>
      </c>
      <c r="AQ1" s="66" t="s">
        <v>389</v>
      </c>
      <c r="AT1" s="81" t="s">
        <v>152</v>
      </c>
      <c r="AU1" s="81" t="s">
        <v>153</v>
      </c>
      <c r="AV1" s="81" t="s">
        <v>154</v>
      </c>
      <c r="AW1" s="81" t="s">
        <v>299</v>
      </c>
      <c r="BA1" s="70" t="s">
        <v>152</v>
      </c>
      <c r="BB1" s="70" t="s">
        <v>153</v>
      </c>
      <c r="BC1" s="70" t="s">
        <v>154</v>
      </c>
      <c r="BD1" s="70" t="s">
        <v>459</v>
      </c>
      <c r="BE1" s="70" t="s">
        <v>460</v>
      </c>
      <c r="BG1" s="104" t="s">
        <v>152</v>
      </c>
      <c r="BH1" s="104" t="s">
        <v>153</v>
      </c>
      <c r="BI1" s="104" t="s">
        <v>154</v>
      </c>
      <c r="BK1" s="37" t="s">
        <v>152</v>
      </c>
      <c r="BL1" s="37" t="s">
        <v>153</v>
      </c>
      <c r="BM1" s="37" t="s">
        <v>154</v>
      </c>
      <c r="BP1" s="105" t="s">
        <v>152</v>
      </c>
      <c r="BQ1" s="105" t="s">
        <v>153</v>
      </c>
      <c r="BR1" s="105" t="s">
        <v>154</v>
      </c>
    </row>
    <row r="2" spans="1:70" x14ac:dyDescent="0.35">
      <c r="A2" s="3" t="s">
        <v>480</v>
      </c>
      <c r="B2" s="3">
        <v>690</v>
      </c>
      <c r="C2" s="3"/>
      <c r="D2" s="16" t="s">
        <v>92</v>
      </c>
      <c r="E2" s="16" t="s">
        <v>89</v>
      </c>
      <c r="F2" s="17" t="s">
        <v>93</v>
      </c>
      <c r="H2" s="16" t="s">
        <v>140</v>
      </c>
      <c r="I2" s="17" t="s">
        <v>146</v>
      </c>
      <c r="J2" s="16" t="s">
        <v>142</v>
      </c>
      <c r="K2">
        <v>46.5</v>
      </c>
      <c r="L2" s="46" t="s">
        <v>192</v>
      </c>
      <c r="M2" s="16" t="s">
        <v>190</v>
      </c>
      <c r="N2" s="16" t="s">
        <v>193</v>
      </c>
      <c r="O2">
        <v>85.5</v>
      </c>
      <c r="P2" s="16" t="s">
        <v>223</v>
      </c>
      <c r="Q2" s="17" t="s">
        <v>227</v>
      </c>
      <c r="R2" s="16" t="s">
        <v>228</v>
      </c>
      <c r="S2">
        <v>30</v>
      </c>
      <c r="T2" s="16" t="s">
        <v>269</v>
      </c>
      <c r="U2" s="63" t="s">
        <v>270</v>
      </c>
      <c r="V2" s="16" t="s">
        <v>259</v>
      </c>
      <c r="W2" s="64">
        <f>28.5+24+15</f>
        <v>67.5</v>
      </c>
      <c r="Y2" s="17" t="s">
        <v>303</v>
      </c>
      <c r="Z2" s="17" t="s">
        <v>308</v>
      </c>
      <c r="AA2" s="17" t="s">
        <v>309</v>
      </c>
      <c r="AB2" s="16" t="s">
        <v>310</v>
      </c>
      <c r="AC2">
        <v>10</v>
      </c>
      <c r="AD2" s="16"/>
      <c r="AE2" s="16"/>
      <c r="AF2" s="16"/>
      <c r="AI2" s="16" t="s">
        <v>359</v>
      </c>
      <c r="AJ2" s="16" t="s">
        <v>357</v>
      </c>
      <c r="AK2" s="17" t="s">
        <v>365</v>
      </c>
      <c r="AL2">
        <v>63.5</v>
      </c>
      <c r="AN2" s="16" t="s">
        <v>396</v>
      </c>
      <c r="AO2" s="17" t="s">
        <v>390</v>
      </c>
      <c r="AP2" s="16" t="s">
        <v>392</v>
      </c>
      <c r="AQ2" s="16">
        <v>15</v>
      </c>
      <c r="AR2">
        <f>25.5+30+15</f>
        <v>70.5</v>
      </c>
      <c r="AT2" s="16" t="s">
        <v>431</v>
      </c>
      <c r="AU2" s="16" t="s">
        <v>430</v>
      </c>
      <c r="AV2" s="16" t="s">
        <v>429</v>
      </c>
      <c r="AW2" s="16" t="s">
        <v>435</v>
      </c>
      <c r="AX2">
        <v>-6</v>
      </c>
      <c r="AY2">
        <v>108</v>
      </c>
      <c r="AZ2">
        <f t="shared" ref="AZ2:AZ23" si="0">AX2+AY2</f>
        <v>102</v>
      </c>
      <c r="BA2" s="16" t="s">
        <v>474</v>
      </c>
      <c r="BB2" s="16" t="s">
        <v>463</v>
      </c>
      <c r="BC2" s="16" t="s">
        <v>475</v>
      </c>
      <c r="BD2" s="89"/>
      <c r="BE2" s="89"/>
      <c r="BF2" s="58">
        <v>60</v>
      </c>
      <c r="BG2" s="17" t="s">
        <v>501</v>
      </c>
      <c r="BH2" s="16" t="s">
        <v>398</v>
      </c>
      <c r="BI2" s="16" t="s">
        <v>311</v>
      </c>
      <c r="BJ2">
        <v>32</v>
      </c>
      <c r="BK2" s="17" t="s">
        <v>516</v>
      </c>
      <c r="BL2" s="16" t="s">
        <v>514</v>
      </c>
      <c r="BM2" s="17" t="s">
        <v>515</v>
      </c>
      <c r="BO2">
        <v>13</v>
      </c>
      <c r="BP2" s="97"/>
      <c r="BQ2" s="97"/>
      <c r="BR2" s="97"/>
    </row>
    <row r="3" spans="1:70" x14ac:dyDescent="0.35">
      <c r="A3" s="3" t="s">
        <v>72</v>
      </c>
      <c r="B3" s="3">
        <v>650</v>
      </c>
      <c r="C3" s="3"/>
      <c r="D3" s="16" t="s">
        <v>91</v>
      </c>
      <c r="E3" s="16" t="s">
        <v>92</v>
      </c>
      <c r="F3" s="16" t="s">
        <v>89</v>
      </c>
      <c r="H3" s="16" t="s">
        <v>140</v>
      </c>
      <c r="I3" s="16" t="s">
        <v>141</v>
      </c>
      <c r="J3" s="16" t="s">
        <v>142</v>
      </c>
      <c r="K3">
        <v>61</v>
      </c>
      <c r="L3" s="16" t="s">
        <v>189</v>
      </c>
      <c r="M3" s="16" t="s">
        <v>190</v>
      </c>
      <c r="N3" s="46" t="s">
        <v>191</v>
      </c>
      <c r="O3">
        <v>80.5</v>
      </c>
      <c r="P3" s="17" t="s">
        <v>224</v>
      </c>
      <c r="Q3" s="16" t="s">
        <v>228</v>
      </c>
      <c r="R3" s="16" t="s">
        <v>223</v>
      </c>
      <c r="S3">
        <v>30</v>
      </c>
      <c r="T3" s="63" t="s">
        <v>257</v>
      </c>
      <c r="U3" s="16" t="s">
        <v>258</v>
      </c>
      <c r="V3" s="16" t="s">
        <v>259</v>
      </c>
      <c r="W3">
        <v>64</v>
      </c>
      <c r="Y3" s="16" t="s">
        <v>307</v>
      </c>
      <c r="Z3" s="16" t="s">
        <v>300</v>
      </c>
      <c r="AA3" s="17" t="s">
        <v>311</v>
      </c>
      <c r="AB3" s="59"/>
      <c r="AC3">
        <v>27</v>
      </c>
      <c r="AD3" s="16"/>
      <c r="AE3" s="17"/>
      <c r="AF3" s="16"/>
      <c r="AI3" s="16" t="s">
        <v>357</v>
      </c>
      <c r="AJ3" s="17" t="s">
        <v>358</v>
      </c>
      <c r="AK3" s="16" t="s">
        <v>359</v>
      </c>
      <c r="AL3">
        <v>63.5</v>
      </c>
      <c r="AN3" s="16" t="s">
        <v>391</v>
      </c>
      <c r="AO3" s="16" t="s">
        <v>399</v>
      </c>
      <c r="AP3" s="16" t="s">
        <v>396</v>
      </c>
      <c r="AQ3" s="16">
        <v>14</v>
      </c>
      <c r="AR3">
        <f>20+25.5+14</f>
        <v>59.5</v>
      </c>
      <c r="AT3" s="17" t="s">
        <v>436</v>
      </c>
      <c r="AU3" s="16" t="s">
        <v>430</v>
      </c>
      <c r="AV3" s="16" t="s">
        <v>429</v>
      </c>
      <c r="AW3" s="16" t="s">
        <v>431</v>
      </c>
      <c r="AX3">
        <v>-6</v>
      </c>
      <c r="AY3">
        <v>92</v>
      </c>
      <c r="AZ3" s="47">
        <f t="shared" si="0"/>
        <v>86</v>
      </c>
      <c r="BA3" s="16" t="s">
        <v>470</v>
      </c>
      <c r="BB3" s="17" t="s">
        <v>471</v>
      </c>
      <c r="BC3" s="16" t="s">
        <v>472</v>
      </c>
      <c r="BD3" s="17" t="s">
        <v>473</v>
      </c>
      <c r="BE3" s="94">
        <v>6</v>
      </c>
      <c r="BF3">
        <v>18</v>
      </c>
      <c r="BG3" s="17" t="s">
        <v>496</v>
      </c>
      <c r="BH3" s="16" t="s">
        <v>398</v>
      </c>
      <c r="BI3" s="16" t="s">
        <v>311</v>
      </c>
      <c r="BJ3">
        <v>32</v>
      </c>
      <c r="BK3" s="17" t="s">
        <v>516</v>
      </c>
      <c r="BL3" s="16" t="s">
        <v>514</v>
      </c>
      <c r="BM3" s="17" t="s">
        <v>517</v>
      </c>
      <c r="BO3">
        <v>13</v>
      </c>
      <c r="BP3" s="97"/>
      <c r="BQ3" s="97"/>
      <c r="BR3" s="97"/>
    </row>
    <row r="4" spans="1:70" x14ac:dyDescent="0.35">
      <c r="A4" s="3" t="s">
        <v>77</v>
      </c>
      <c r="B4" s="3">
        <v>643</v>
      </c>
      <c r="C4" s="3"/>
      <c r="D4" s="16" t="s">
        <v>91</v>
      </c>
      <c r="E4" s="16" t="s">
        <v>92</v>
      </c>
      <c r="F4" s="16" t="s">
        <v>89</v>
      </c>
      <c r="H4" s="16" t="s">
        <v>140</v>
      </c>
      <c r="I4" s="16" t="s">
        <v>141</v>
      </c>
      <c r="J4" s="16" t="s">
        <v>142</v>
      </c>
      <c r="K4">
        <v>61</v>
      </c>
      <c r="L4" s="16" t="s">
        <v>189</v>
      </c>
      <c r="M4" s="16" t="s">
        <v>193</v>
      </c>
      <c r="N4" s="17" t="s">
        <v>197</v>
      </c>
      <c r="O4">
        <v>49.5</v>
      </c>
      <c r="P4" s="17" t="s">
        <v>226</v>
      </c>
      <c r="Q4" s="16" t="s">
        <v>223</v>
      </c>
      <c r="R4" s="17" t="s">
        <v>230</v>
      </c>
      <c r="S4">
        <v>24</v>
      </c>
      <c r="T4" s="63" t="s">
        <v>257</v>
      </c>
      <c r="U4" s="17" t="s">
        <v>225</v>
      </c>
      <c r="V4" s="17" t="s">
        <v>260</v>
      </c>
      <c r="W4" s="47">
        <v>43</v>
      </c>
      <c r="Y4" s="16" t="s">
        <v>300</v>
      </c>
      <c r="Z4" s="17" t="s">
        <v>303</v>
      </c>
      <c r="AA4" s="17" t="s">
        <v>306</v>
      </c>
      <c r="AB4" s="89"/>
      <c r="AC4">
        <v>20</v>
      </c>
      <c r="AD4" s="16"/>
      <c r="AE4" s="16"/>
      <c r="AF4" s="17"/>
      <c r="AI4" s="16" t="s">
        <v>359</v>
      </c>
      <c r="AJ4" s="16" t="s">
        <v>357</v>
      </c>
      <c r="AK4" s="17" t="s">
        <v>358</v>
      </c>
      <c r="AL4">
        <v>63.5</v>
      </c>
      <c r="AN4" s="16" t="s">
        <v>392</v>
      </c>
      <c r="AO4" s="16" t="s">
        <v>396</v>
      </c>
      <c r="AP4" s="17" t="s">
        <v>390</v>
      </c>
      <c r="AQ4" s="16">
        <v>17</v>
      </c>
      <c r="AR4">
        <f>30+25.5+17</f>
        <v>72.5</v>
      </c>
      <c r="AT4" s="16" t="s">
        <v>430</v>
      </c>
      <c r="AU4" s="16" t="s">
        <v>429</v>
      </c>
      <c r="AV4" s="16" t="s">
        <v>431</v>
      </c>
      <c r="AW4" s="16" t="s">
        <v>435</v>
      </c>
      <c r="AX4">
        <v>-6</v>
      </c>
      <c r="AY4">
        <v>108</v>
      </c>
      <c r="AZ4" s="47">
        <f t="shared" si="0"/>
        <v>102</v>
      </c>
      <c r="BA4" s="17" t="s">
        <v>461</v>
      </c>
      <c r="BB4" s="16" t="s">
        <v>463</v>
      </c>
      <c r="BC4" s="17" t="s">
        <v>462</v>
      </c>
      <c r="BD4" s="17" t="s">
        <v>464</v>
      </c>
      <c r="BE4" s="94">
        <v>6</v>
      </c>
      <c r="BF4" s="47">
        <v>9</v>
      </c>
      <c r="BG4" s="17" t="s">
        <v>496</v>
      </c>
      <c r="BH4" s="16" t="s">
        <v>398</v>
      </c>
      <c r="BI4" s="16" t="s">
        <v>499</v>
      </c>
      <c r="BJ4">
        <v>48</v>
      </c>
      <c r="BK4" s="17" t="s">
        <v>516</v>
      </c>
      <c r="BL4" s="16" t="s">
        <v>518</v>
      </c>
      <c r="BM4" s="17" t="s">
        <v>517</v>
      </c>
      <c r="BO4">
        <v>24</v>
      </c>
      <c r="BP4" s="97"/>
      <c r="BQ4" s="97"/>
      <c r="BR4" s="97"/>
    </row>
    <row r="5" spans="1:70" x14ac:dyDescent="0.35">
      <c r="A5" s="3" t="s">
        <v>73</v>
      </c>
      <c r="B5" s="3">
        <v>632</v>
      </c>
      <c r="C5" s="3"/>
      <c r="D5" s="16" t="s">
        <v>91</v>
      </c>
      <c r="E5" s="16" t="s">
        <v>92</v>
      </c>
      <c r="F5" s="16" t="s">
        <v>89</v>
      </c>
      <c r="H5" s="16" t="s">
        <v>140</v>
      </c>
      <c r="I5" s="16" t="s">
        <v>141</v>
      </c>
      <c r="J5" s="16" t="s">
        <v>142</v>
      </c>
      <c r="K5">
        <v>61</v>
      </c>
      <c r="L5" s="46" t="s">
        <v>192</v>
      </c>
      <c r="M5" s="16" t="s">
        <v>190</v>
      </c>
      <c r="N5" s="16" t="s">
        <v>193</v>
      </c>
      <c r="O5">
        <v>85.5</v>
      </c>
      <c r="P5" s="16" t="s">
        <v>228</v>
      </c>
      <c r="Q5" s="16" t="s">
        <v>223</v>
      </c>
      <c r="R5" s="17" t="s">
        <v>224</v>
      </c>
      <c r="S5">
        <v>30</v>
      </c>
      <c r="T5" s="63" t="s">
        <v>257</v>
      </c>
      <c r="U5" s="16" t="s">
        <v>258</v>
      </c>
      <c r="V5" s="16" t="s">
        <v>259</v>
      </c>
      <c r="W5" s="47">
        <v>64</v>
      </c>
      <c r="Y5" s="16" t="s">
        <v>300</v>
      </c>
      <c r="Z5" s="17" t="s">
        <v>306</v>
      </c>
      <c r="AA5" s="16" t="s">
        <v>307</v>
      </c>
      <c r="AB5" s="97"/>
      <c r="AC5">
        <v>27</v>
      </c>
      <c r="AD5" s="17"/>
      <c r="AE5" s="16"/>
      <c r="AF5" s="16"/>
      <c r="AI5" s="16" t="s">
        <v>357</v>
      </c>
      <c r="AJ5" s="17" t="s">
        <v>358</v>
      </c>
      <c r="AK5" s="16" t="s">
        <v>359</v>
      </c>
      <c r="AL5">
        <f>38+25.5</f>
        <v>63.5</v>
      </c>
      <c r="AN5" s="16" t="s">
        <v>399</v>
      </c>
      <c r="AO5" s="16" t="s">
        <v>391</v>
      </c>
      <c r="AP5" s="16" t="s">
        <v>392</v>
      </c>
      <c r="AQ5" s="16">
        <v>16</v>
      </c>
      <c r="AR5">
        <f>20+30+16</f>
        <v>66</v>
      </c>
      <c r="AT5" s="16" t="s">
        <v>429</v>
      </c>
      <c r="AU5" s="16" t="s">
        <v>430</v>
      </c>
      <c r="AV5" s="16" t="s">
        <v>431</v>
      </c>
      <c r="AW5" s="17" t="s">
        <v>432</v>
      </c>
      <c r="AX5">
        <v>-6</v>
      </c>
      <c r="AY5">
        <v>92</v>
      </c>
      <c r="AZ5" s="47">
        <f t="shared" si="0"/>
        <v>86</v>
      </c>
      <c r="BA5" s="17" t="s">
        <v>461</v>
      </c>
      <c r="BB5" s="17" t="s">
        <v>462</v>
      </c>
      <c r="BC5" s="16" t="s">
        <v>463</v>
      </c>
      <c r="BD5" s="17" t="s">
        <v>464</v>
      </c>
      <c r="BE5" s="94">
        <v>5.5</v>
      </c>
      <c r="BF5">
        <v>9.5</v>
      </c>
      <c r="BG5" s="16" t="s">
        <v>398</v>
      </c>
      <c r="BH5" s="17" t="s">
        <v>496</v>
      </c>
      <c r="BI5" s="17" t="s">
        <v>497</v>
      </c>
      <c r="BJ5">
        <v>24</v>
      </c>
      <c r="BK5" s="17" t="s">
        <v>516</v>
      </c>
      <c r="BL5" s="17" t="s">
        <v>517</v>
      </c>
      <c r="BM5" s="17" t="s">
        <v>515</v>
      </c>
      <c r="BP5" s="97"/>
      <c r="BQ5" s="97"/>
      <c r="BR5" s="97"/>
    </row>
    <row r="6" spans="1:70" x14ac:dyDescent="0.35">
      <c r="A6" s="3" t="s">
        <v>523</v>
      </c>
      <c r="B6" s="3">
        <v>611</v>
      </c>
      <c r="C6" s="3"/>
      <c r="D6" s="17" t="s">
        <v>88</v>
      </c>
      <c r="E6" s="16" t="s">
        <v>89</v>
      </c>
      <c r="F6" s="16" t="s">
        <v>97</v>
      </c>
      <c r="H6" s="16" t="s">
        <v>140</v>
      </c>
      <c r="I6" s="17" t="s">
        <v>151</v>
      </c>
      <c r="J6" s="16" t="s">
        <v>142</v>
      </c>
      <c r="K6">
        <v>46.5</v>
      </c>
      <c r="L6" s="17" t="s">
        <v>194</v>
      </c>
      <c r="M6" s="16" t="s">
        <v>190</v>
      </c>
      <c r="N6" s="46" t="s">
        <v>191</v>
      </c>
      <c r="O6">
        <v>50.5</v>
      </c>
      <c r="P6" s="16" t="s">
        <v>223</v>
      </c>
      <c r="Q6" s="17" t="s">
        <v>224</v>
      </c>
      <c r="R6" s="17" t="s">
        <v>227</v>
      </c>
      <c r="S6">
        <v>24</v>
      </c>
      <c r="T6" s="16" t="s">
        <v>269</v>
      </c>
      <c r="U6" s="17" t="s">
        <v>260</v>
      </c>
      <c r="V6" s="63" t="s">
        <v>273</v>
      </c>
      <c r="W6" s="47">
        <v>55.5</v>
      </c>
      <c r="Y6" s="16" t="s">
        <v>301</v>
      </c>
      <c r="Z6" s="16" t="s">
        <v>300</v>
      </c>
      <c r="AA6" s="16" t="s">
        <v>307</v>
      </c>
      <c r="AB6" s="97"/>
      <c r="AC6">
        <v>49.5</v>
      </c>
      <c r="AD6" s="17"/>
      <c r="AE6" s="16"/>
      <c r="AF6" s="16"/>
      <c r="AI6" s="17" t="s">
        <v>365</v>
      </c>
      <c r="AJ6" s="16" t="s">
        <v>357</v>
      </c>
      <c r="AK6" s="17" t="s">
        <v>358</v>
      </c>
      <c r="AL6">
        <v>25.5</v>
      </c>
      <c r="AN6" s="16" t="s">
        <v>396</v>
      </c>
      <c r="AO6" s="17" t="s">
        <v>395</v>
      </c>
      <c r="AP6" s="16" t="s">
        <v>394</v>
      </c>
      <c r="AQ6" s="17">
        <v>32</v>
      </c>
      <c r="AR6" s="47">
        <v>45.5</v>
      </c>
      <c r="AT6" s="16" t="s">
        <v>430</v>
      </c>
      <c r="AU6" s="16" t="s">
        <v>431</v>
      </c>
      <c r="AV6" s="16" t="s">
        <v>429</v>
      </c>
      <c r="AW6" s="17" t="s">
        <v>436</v>
      </c>
      <c r="AX6">
        <v>-6</v>
      </c>
      <c r="AY6">
        <v>92</v>
      </c>
      <c r="AZ6" s="47">
        <f t="shared" si="0"/>
        <v>86</v>
      </c>
      <c r="BA6" s="17" t="s">
        <v>461</v>
      </c>
      <c r="BB6" s="16" t="s">
        <v>463</v>
      </c>
      <c r="BC6" s="17" t="s">
        <v>464</v>
      </c>
      <c r="BD6" s="97"/>
      <c r="BE6" s="97"/>
      <c r="BF6">
        <v>15</v>
      </c>
      <c r="BG6" s="16" t="s">
        <v>398</v>
      </c>
      <c r="BH6" s="16" t="s">
        <v>499</v>
      </c>
      <c r="BI6" s="17" t="s">
        <v>497</v>
      </c>
      <c r="BJ6">
        <v>48</v>
      </c>
      <c r="BK6" s="16" t="s">
        <v>88</v>
      </c>
      <c r="BL6" s="16" t="s">
        <v>522</v>
      </c>
      <c r="BM6" s="16" t="s">
        <v>514</v>
      </c>
      <c r="BO6" s="58">
        <v>87</v>
      </c>
      <c r="BP6" s="97"/>
      <c r="BQ6" s="97"/>
      <c r="BR6" s="97"/>
    </row>
    <row r="7" spans="1:70" x14ac:dyDescent="0.35">
      <c r="A7" s="3" t="s">
        <v>75</v>
      </c>
      <c r="B7" s="3">
        <v>602.5</v>
      </c>
      <c r="C7" s="3"/>
      <c r="D7" s="16" t="s">
        <v>91</v>
      </c>
      <c r="E7" s="16" t="s">
        <v>92</v>
      </c>
      <c r="F7" s="16" t="s">
        <v>89</v>
      </c>
      <c r="H7" s="16" t="s">
        <v>140</v>
      </c>
      <c r="I7" s="16" t="s">
        <v>141</v>
      </c>
      <c r="J7" s="16" t="s">
        <v>142</v>
      </c>
      <c r="K7">
        <v>61</v>
      </c>
      <c r="L7" s="46" t="s">
        <v>192</v>
      </c>
      <c r="M7" s="16" t="s">
        <v>190</v>
      </c>
      <c r="N7" s="16" t="s">
        <v>193</v>
      </c>
      <c r="O7">
        <v>85.5</v>
      </c>
      <c r="P7" s="17" t="s">
        <v>227</v>
      </c>
      <c r="Q7" s="16" t="s">
        <v>223</v>
      </c>
      <c r="R7" s="17" t="s">
        <v>226</v>
      </c>
      <c r="S7">
        <v>24</v>
      </c>
      <c r="T7" s="63" t="s">
        <v>257</v>
      </c>
      <c r="U7" s="17" t="s">
        <v>260</v>
      </c>
      <c r="V7" s="16" t="s">
        <v>268</v>
      </c>
      <c r="W7">
        <v>61</v>
      </c>
      <c r="Y7" s="16" t="s">
        <v>301</v>
      </c>
      <c r="Z7" s="17" t="s">
        <v>304</v>
      </c>
      <c r="AA7" s="16" t="s">
        <v>300</v>
      </c>
      <c r="AB7" s="69"/>
      <c r="AC7">
        <v>42.5</v>
      </c>
      <c r="AD7" s="17"/>
      <c r="AE7" s="16"/>
      <c r="AF7" s="16"/>
      <c r="AI7" s="16" t="s">
        <v>357</v>
      </c>
      <c r="AJ7" s="17" t="s">
        <v>358</v>
      </c>
      <c r="AK7" s="16" t="s">
        <v>360</v>
      </c>
      <c r="AL7">
        <v>37.5</v>
      </c>
      <c r="AN7" s="16" t="s">
        <v>396</v>
      </c>
      <c r="AO7" s="16" t="s">
        <v>392</v>
      </c>
      <c r="AP7" s="16" t="s">
        <v>399</v>
      </c>
      <c r="AQ7" s="89"/>
      <c r="AR7" s="47">
        <f>25.5+30+13</f>
        <v>68.5</v>
      </c>
      <c r="AT7" s="17" t="s">
        <v>436</v>
      </c>
      <c r="AU7" s="17" t="s">
        <v>432</v>
      </c>
      <c r="AV7" s="16" t="s">
        <v>431</v>
      </c>
      <c r="AW7" s="16" t="s">
        <v>430</v>
      </c>
      <c r="AX7">
        <v>-6</v>
      </c>
      <c r="AY7">
        <v>50</v>
      </c>
      <c r="AZ7" s="47">
        <f t="shared" si="0"/>
        <v>44</v>
      </c>
      <c r="BA7" s="17" t="s">
        <v>461</v>
      </c>
      <c r="BB7" s="17" t="s">
        <v>464</v>
      </c>
      <c r="BC7" s="16" t="s">
        <v>463</v>
      </c>
      <c r="BD7" s="89"/>
      <c r="BE7" s="89"/>
      <c r="BF7">
        <v>15</v>
      </c>
      <c r="BG7" s="16" t="s">
        <v>398</v>
      </c>
      <c r="BH7" s="17" t="s">
        <v>496</v>
      </c>
      <c r="BI7" s="17" t="s">
        <v>497</v>
      </c>
      <c r="BJ7">
        <v>24</v>
      </c>
      <c r="BK7" s="17" t="s">
        <v>516</v>
      </c>
      <c r="BL7" s="17" t="s">
        <v>518</v>
      </c>
      <c r="BM7" s="16" t="s">
        <v>514</v>
      </c>
      <c r="BO7">
        <v>13</v>
      </c>
      <c r="BP7" s="97"/>
      <c r="BQ7" s="97"/>
      <c r="BR7" s="97"/>
    </row>
    <row r="8" spans="1:70" x14ac:dyDescent="0.35">
      <c r="A8" s="3" t="s">
        <v>78</v>
      </c>
      <c r="B8" s="3">
        <v>598.5</v>
      </c>
      <c r="C8" s="3"/>
      <c r="D8" s="16" t="s">
        <v>91</v>
      </c>
      <c r="E8" s="16" t="s">
        <v>92</v>
      </c>
      <c r="F8" s="16" t="s">
        <v>89</v>
      </c>
      <c r="H8" s="16" t="s">
        <v>140</v>
      </c>
      <c r="I8" s="16" t="s">
        <v>141</v>
      </c>
      <c r="J8" s="16" t="s">
        <v>142</v>
      </c>
      <c r="K8">
        <v>61</v>
      </c>
      <c r="L8" s="16" t="s">
        <v>189</v>
      </c>
      <c r="M8" s="16" t="s">
        <v>190</v>
      </c>
      <c r="N8" s="46" t="s">
        <v>191</v>
      </c>
      <c r="O8">
        <v>80.5</v>
      </c>
      <c r="P8" s="17" t="s">
        <v>226</v>
      </c>
      <c r="Q8" s="17" t="s">
        <v>224</v>
      </c>
      <c r="R8" s="16" t="s">
        <v>223</v>
      </c>
      <c r="S8">
        <v>24</v>
      </c>
      <c r="T8" s="17" t="s">
        <v>260</v>
      </c>
      <c r="U8" s="63" t="s">
        <v>257</v>
      </c>
      <c r="V8" s="16" t="s">
        <v>268</v>
      </c>
      <c r="W8" s="47">
        <v>61</v>
      </c>
      <c r="Y8" s="17" t="s">
        <v>306</v>
      </c>
      <c r="Z8" s="17" t="s">
        <v>303</v>
      </c>
      <c r="AA8" s="17" t="s">
        <v>304</v>
      </c>
      <c r="AB8" s="17" t="s">
        <v>308</v>
      </c>
      <c r="AC8">
        <v>0</v>
      </c>
      <c r="AD8" s="16"/>
      <c r="AE8" s="16"/>
      <c r="AF8" s="16"/>
      <c r="AI8" s="16" t="s">
        <v>357</v>
      </c>
      <c r="AJ8" s="16" t="s">
        <v>359</v>
      </c>
      <c r="AK8" s="17" t="s">
        <v>358</v>
      </c>
      <c r="AL8">
        <v>63.5</v>
      </c>
      <c r="AN8" s="17" t="s">
        <v>390</v>
      </c>
      <c r="AO8" s="16" t="s">
        <v>396</v>
      </c>
      <c r="AP8" s="16" t="s">
        <v>392</v>
      </c>
      <c r="AQ8" s="17">
        <v>40</v>
      </c>
      <c r="AR8" s="47">
        <f>55.5</f>
        <v>55.5</v>
      </c>
      <c r="AT8" s="16" t="s">
        <v>430</v>
      </c>
      <c r="AU8" s="16" t="s">
        <v>429</v>
      </c>
      <c r="AV8" s="16" t="s">
        <v>431</v>
      </c>
      <c r="AW8" s="17" t="s">
        <v>432</v>
      </c>
      <c r="AX8">
        <v>-6</v>
      </c>
      <c r="AY8">
        <v>92</v>
      </c>
      <c r="AZ8" s="47">
        <f t="shared" si="0"/>
        <v>86</v>
      </c>
      <c r="BA8" s="17" t="s">
        <v>461</v>
      </c>
      <c r="BB8" s="17" t="s">
        <v>464</v>
      </c>
      <c r="BC8" s="17" t="s">
        <v>476</v>
      </c>
      <c r="BD8" s="89"/>
      <c r="BE8" s="89"/>
      <c r="BF8">
        <v>0</v>
      </c>
      <c r="BG8" s="16" t="s">
        <v>398</v>
      </c>
      <c r="BH8" s="17" t="s">
        <v>496</v>
      </c>
      <c r="BI8" s="17" t="s">
        <v>497</v>
      </c>
      <c r="BJ8">
        <v>24</v>
      </c>
      <c r="BK8" s="17" t="s">
        <v>519</v>
      </c>
      <c r="BL8" s="17" t="s">
        <v>517</v>
      </c>
      <c r="BM8" s="17" t="s">
        <v>516</v>
      </c>
      <c r="BP8" s="97"/>
      <c r="BQ8" s="97"/>
      <c r="BR8" s="97"/>
    </row>
    <row r="9" spans="1:70" x14ac:dyDescent="0.35">
      <c r="A9" s="3" t="s">
        <v>400</v>
      </c>
      <c r="B9" s="3">
        <v>589</v>
      </c>
      <c r="C9" s="3"/>
      <c r="D9" s="16" t="s">
        <v>91</v>
      </c>
      <c r="E9" s="16" t="s">
        <v>92</v>
      </c>
      <c r="F9" s="16" t="s">
        <v>89</v>
      </c>
      <c r="H9" s="16" t="s">
        <v>140</v>
      </c>
      <c r="I9" s="16" t="s">
        <v>141</v>
      </c>
      <c r="J9" s="16" t="s">
        <v>142</v>
      </c>
      <c r="K9">
        <v>61</v>
      </c>
      <c r="L9" s="16" t="s">
        <v>193</v>
      </c>
      <c r="M9" s="16" t="s">
        <v>190</v>
      </c>
      <c r="N9" s="16" t="s">
        <v>189</v>
      </c>
      <c r="O9">
        <f>19.5+21+30</f>
        <v>70.5</v>
      </c>
      <c r="P9" s="17" t="s">
        <v>224</v>
      </c>
      <c r="Q9" s="16" t="s">
        <v>223</v>
      </c>
      <c r="R9" s="17" t="s">
        <v>226</v>
      </c>
      <c r="S9">
        <v>24</v>
      </c>
      <c r="T9" s="63" t="s">
        <v>257</v>
      </c>
      <c r="U9" s="16" t="s">
        <v>268</v>
      </c>
      <c r="V9" s="17" t="s">
        <v>260</v>
      </c>
      <c r="W9" s="47">
        <v>61</v>
      </c>
      <c r="Y9" s="17" t="s">
        <v>306</v>
      </c>
      <c r="Z9" s="16" t="s">
        <v>300</v>
      </c>
      <c r="AA9" s="17" t="s">
        <v>303</v>
      </c>
      <c r="AB9" s="17" t="s">
        <v>305</v>
      </c>
      <c r="AC9">
        <v>20</v>
      </c>
      <c r="AD9" s="16"/>
      <c r="AE9" s="17"/>
      <c r="AF9" s="17"/>
      <c r="AI9" s="16" t="s">
        <v>359</v>
      </c>
      <c r="AJ9" s="16" t="s">
        <v>357</v>
      </c>
      <c r="AK9" s="17" t="s">
        <v>358</v>
      </c>
      <c r="AL9">
        <v>63.5</v>
      </c>
      <c r="AN9" s="16" t="s">
        <v>396</v>
      </c>
      <c r="AO9" s="17" t="s">
        <v>395</v>
      </c>
      <c r="AP9" s="16" t="s">
        <v>392</v>
      </c>
      <c r="AQ9" s="16">
        <v>18</v>
      </c>
      <c r="AR9" s="58">
        <f>25.5+30+18</f>
        <v>73.5</v>
      </c>
      <c r="AT9" s="16" t="s">
        <v>429</v>
      </c>
      <c r="AU9" s="17" t="s">
        <v>432</v>
      </c>
      <c r="AV9" s="16" t="s">
        <v>431</v>
      </c>
      <c r="AW9" s="16" t="s">
        <v>430</v>
      </c>
      <c r="AX9">
        <v>-6</v>
      </c>
      <c r="AY9">
        <v>92</v>
      </c>
      <c r="AZ9" s="47">
        <f t="shared" si="0"/>
        <v>86</v>
      </c>
      <c r="BA9" s="17" t="s">
        <v>461</v>
      </c>
      <c r="BB9" s="17" t="s">
        <v>462</v>
      </c>
      <c r="BC9" s="17" t="s">
        <v>464</v>
      </c>
      <c r="BD9" s="97"/>
      <c r="BE9" s="97"/>
      <c r="BF9" s="47">
        <v>0</v>
      </c>
      <c r="BG9" s="16" t="s">
        <v>398</v>
      </c>
      <c r="BH9" s="17" t="s">
        <v>496</v>
      </c>
      <c r="BI9" s="17" t="s">
        <v>497</v>
      </c>
      <c r="BJ9">
        <v>24</v>
      </c>
      <c r="BK9" s="97"/>
      <c r="BL9" s="97"/>
      <c r="BM9" s="97"/>
      <c r="BP9" s="97"/>
      <c r="BQ9" s="97"/>
      <c r="BR9" s="97"/>
    </row>
    <row r="10" spans="1:70" x14ac:dyDescent="0.35">
      <c r="A10" s="3" t="s">
        <v>86</v>
      </c>
      <c r="B10" s="3">
        <v>577</v>
      </c>
      <c r="C10" s="3"/>
      <c r="D10" s="16" t="s">
        <v>91</v>
      </c>
      <c r="E10" s="16" t="s">
        <v>92</v>
      </c>
      <c r="F10" s="16" t="s">
        <v>89</v>
      </c>
      <c r="H10" s="16" t="s">
        <v>140</v>
      </c>
      <c r="I10" s="16" t="s">
        <v>141</v>
      </c>
      <c r="J10" s="16" t="s">
        <v>142</v>
      </c>
      <c r="K10">
        <v>61</v>
      </c>
      <c r="L10" s="46" t="s">
        <v>192</v>
      </c>
      <c r="M10" s="16" t="s">
        <v>190</v>
      </c>
      <c r="N10" s="16" t="s">
        <v>193</v>
      </c>
      <c r="O10">
        <v>85.5</v>
      </c>
      <c r="P10" s="16" t="s">
        <v>223</v>
      </c>
      <c r="Q10" s="17" t="s">
        <v>224</v>
      </c>
      <c r="R10" s="16" t="s">
        <v>228</v>
      </c>
      <c r="S10">
        <v>30</v>
      </c>
      <c r="T10" s="97"/>
      <c r="U10" s="97"/>
      <c r="V10" s="97"/>
      <c r="W10" s="47"/>
      <c r="Y10" s="97"/>
      <c r="Z10" s="97"/>
      <c r="AA10" s="97"/>
      <c r="AB10" s="97"/>
      <c r="AC10">
        <v>0</v>
      </c>
      <c r="AD10" s="17"/>
      <c r="AE10" s="16"/>
      <c r="AF10" s="16"/>
      <c r="AI10" s="16" t="s">
        <v>357</v>
      </c>
      <c r="AJ10" s="16" t="s">
        <v>359</v>
      </c>
      <c r="AK10" s="17" t="s">
        <v>367</v>
      </c>
      <c r="AL10">
        <v>63.5</v>
      </c>
      <c r="AN10" s="16" t="s">
        <v>396</v>
      </c>
      <c r="AO10" s="17" t="s">
        <v>395</v>
      </c>
      <c r="AP10" s="16" t="s">
        <v>392</v>
      </c>
      <c r="AQ10" s="16">
        <v>16</v>
      </c>
      <c r="AR10">
        <f>55.5+16</f>
        <v>71.5</v>
      </c>
      <c r="AT10" s="16" t="s">
        <v>430</v>
      </c>
      <c r="AU10" s="16" t="s">
        <v>431</v>
      </c>
      <c r="AV10" s="16" t="s">
        <v>429</v>
      </c>
      <c r="AW10" s="16" t="s">
        <v>435</v>
      </c>
      <c r="AX10">
        <v>-6</v>
      </c>
      <c r="AY10">
        <v>108</v>
      </c>
      <c r="AZ10" s="47">
        <f t="shared" si="0"/>
        <v>102</v>
      </c>
      <c r="BA10" s="17" t="s">
        <v>479</v>
      </c>
      <c r="BB10" s="16" t="s">
        <v>478</v>
      </c>
      <c r="BC10" s="16" t="s">
        <v>474</v>
      </c>
      <c r="BD10" s="17" t="s">
        <v>464</v>
      </c>
      <c r="BE10" s="94">
        <v>7</v>
      </c>
      <c r="BF10" s="47">
        <v>31</v>
      </c>
      <c r="BG10" s="16" t="s">
        <v>398</v>
      </c>
      <c r="BH10" s="17" t="s">
        <v>496</v>
      </c>
      <c r="BI10" s="17" t="s">
        <v>497</v>
      </c>
      <c r="BJ10">
        <v>24</v>
      </c>
      <c r="BK10" s="97"/>
      <c r="BL10" s="97"/>
      <c r="BM10" s="97"/>
      <c r="BP10" s="97"/>
      <c r="BQ10" s="97"/>
      <c r="BR10" s="97"/>
    </row>
    <row r="11" spans="1:70" x14ac:dyDescent="0.35">
      <c r="A11" s="3" t="s">
        <v>83</v>
      </c>
      <c r="B11" s="3">
        <v>575</v>
      </c>
      <c r="C11" s="3"/>
      <c r="D11" s="16" t="s">
        <v>91</v>
      </c>
      <c r="E11" s="16" t="s">
        <v>92</v>
      </c>
      <c r="F11" s="16" t="s">
        <v>89</v>
      </c>
      <c r="H11" s="16" t="s">
        <v>140</v>
      </c>
      <c r="I11" s="16" t="s">
        <v>141</v>
      </c>
      <c r="J11" s="16" t="s">
        <v>142</v>
      </c>
      <c r="K11">
        <v>61</v>
      </c>
      <c r="L11" s="46" t="s">
        <v>191</v>
      </c>
      <c r="M11" s="16" t="s">
        <v>189</v>
      </c>
      <c r="N11" s="17" t="s">
        <v>196</v>
      </c>
      <c r="O11">
        <v>59.5</v>
      </c>
      <c r="P11" s="16" t="s">
        <v>223</v>
      </c>
      <c r="Q11" s="17" t="s">
        <v>224</v>
      </c>
      <c r="R11" s="17" t="s">
        <v>226</v>
      </c>
      <c r="S11" s="47">
        <v>24</v>
      </c>
      <c r="T11" s="17" t="s">
        <v>225</v>
      </c>
      <c r="U11" s="63" t="s">
        <v>257</v>
      </c>
      <c r="V11" s="16" t="s">
        <v>272</v>
      </c>
      <c r="W11" s="47">
        <v>59</v>
      </c>
      <c r="Y11" s="17" t="s">
        <v>303</v>
      </c>
      <c r="Z11" s="17" t="s">
        <v>308</v>
      </c>
      <c r="AA11" s="17" t="s">
        <v>306</v>
      </c>
      <c r="AB11" s="16" t="s">
        <v>300</v>
      </c>
      <c r="AC11">
        <v>20</v>
      </c>
      <c r="AD11" s="17"/>
      <c r="AE11" s="16"/>
      <c r="AF11" s="17"/>
      <c r="AI11" s="16" t="s">
        <v>357</v>
      </c>
      <c r="AJ11" s="17" t="s">
        <v>363</v>
      </c>
      <c r="AK11" s="17" t="s">
        <v>358</v>
      </c>
      <c r="AL11">
        <v>25.5</v>
      </c>
      <c r="AN11" s="16" t="s">
        <v>399</v>
      </c>
      <c r="AO11" s="17" t="s">
        <v>395</v>
      </c>
      <c r="AP11" s="16" t="s">
        <v>392</v>
      </c>
      <c r="AQ11" s="16">
        <v>15</v>
      </c>
      <c r="AR11">
        <v>58</v>
      </c>
      <c r="AT11" s="17" t="s">
        <v>436</v>
      </c>
      <c r="AU11" s="16" t="s">
        <v>430</v>
      </c>
      <c r="AV11" s="16" t="s">
        <v>429</v>
      </c>
      <c r="AW11" s="16" t="s">
        <v>431</v>
      </c>
      <c r="AX11">
        <v>-6</v>
      </c>
      <c r="AY11">
        <v>92</v>
      </c>
      <c r="AZ11" s="47">
        <f t="shared" si="0"/>
        <v>86</v>
      </c>
      <c r="BA11" s="17" t="s">
        <v>461</v>
      </c>
      <c r="BB11" s="17" t="s">
        <v>464</v>
      </c>
      <c r="BC11" s="16" t="s">
        <v>463</v>
      </c>
      <c r="BD11" s="17" t="s">
        <v>462</v>
      </c>
      <c r="BE11" s="94">
        <v>4.5</v>
      </c>
      <c r="BF11">
        <v>10.5</v>
      </c>
      <c r="BG11" s="17" t="s">
        <v>496</v>
      </c>
      <c r="BH11" s="16" t="s">
        <v>398</v>
      </c>
      <c r="BI11" s="16" t="s">
        <v>499</v>
      </c>
      <c r="BJ11">
        <v>48</v>
      </c>
      <c r="BK11" s="17" t="s">
        <v>516</v>
      </c>
      <c r="BL11" s="16" t="s">
        <v>518</v>
      </c>
      <c r="BM11" s="17" t="s">
        <v>517</v>
      </c>
      <c r="BO11">
        <v>24</v>
      </c>
      <c r="BP11" s="97"/>
      <c r="BQ11" s="97"/>
      <c r="BR11" s="97"/>
    </row>
    <row r="12" spans="1:70" x14ac:dyDescent="0.35">
      <c r="A12" s="3" t="s">
        <v>81</v>
      </c>
      <c r="B12" s="3">
        <v>556</v>
      </c>
      <c r="C12" s="3"/>
      <c r="D12" s="16" t="s">
        <v>91</v>
      </c>
      <c r="E12" s="16" t="s">
        <v>92</v>
      </c>
      <c r="F12" s="16" t="s">
        <v>89</v>
      </c>
      <c r="H12" s="16" t="s">
        <v>140</v>
      </c>
      <c r="I12" s="16" t="s">
        <v>141</v>
      </c>
      <c r="J12" s="16" t="s">
        <v>142</v>
      </c>
      <c r="K12">
        <v>61</v>
      </c>
      <c r="L12" s="16" t="s">
        <v>189</v>
      </c>
      <c r="M12" s="16" t="s">
        <v>190</v>
      </c>
      <c r="N12" s="46" t="s">
        <v>191</v>
      </c>
      <c r="O12">
        <v>80.5</v>
      </c>
      <c r="P12" s="17" t="s">
        <v>225</v>
      </c>
      <c r="Q12" s="17" t="s">
        <v>226</v>
      </c>
      <c r="R12" s="16" t="s">
        <v>223</v>
      </c>
      <c r="S12" s="47">
        <v>24</v>
      </c>
      <c r="T12" s="63" t="s">
        <v>257</v>
      </c>
      <c r="U12" s="17" t="s">
        <v>260</v>
      </c>
      <c r="V12" s="16" t="s">
        <v>259</v>
      </c>
      <c r="W12" s="47">
        <v>58</v>
      </c>
      <c r="Y12" s="17" t="s">
        <v>303</v>
      </c>
      <c r="Z12" s="17" t="s">
        <v>308</v>
      </c>
      <c r="AA12" s="17" t="s">
        <v>304</v>
      </c>
      <c r="AB12" s="16" t="s">
        <v>300</v>
      </c>
      <c r="AC12">
        <v>20</v>
      </c>
      <c r="AD12" s="17"/>
      <c r="AE12" s="16"/>
      <c r="AF12" s="16"/>
      <c r="AI12" s="16" t="s">
        <v>357</v>
      </c>
      <c r="AJ12" s="17" t="s">
        <v>358</v>
      </c>
      <c r="AK12" s="17" t="s">
        <v>362</v>
      </c>
      <c r="AL12">
        <v>25.5</v>
      </c>
      <c r="AN12" s="16" t="s">
        <v>396</v>
      </c>
      <c r="AO12" s="17" t="s">
        <v>390</v>
      </c>
      <c r="AP12" s="16" t="s">
        <v>392</v>
      </c>
      <c r="AQ12" s="16">
        <v>13</v>
      </c>
      <c r="AR12">
        <f>55.5+13</f>
        <v>68.5</v>
      </c>
      <c r="AT12" s="16" t="s">
        <v>430</v>
      </c>
      <c r="AU12" s="16" t="s">
        <v>429</v>
      </c>
      <c r="AV12" s="16" t="s">
        <v>431</v>
      </c>
      <c r="AW12" s="17" t="s">
        <v>390</v>
      </c>
      <c r="AX12">
        <v>-6</v>
      </c>
      <c r="AY12">
        <v>92</v>
      </c>
      <c r="AZ12" s="47">
        <f t="shared" si="0"/>
        <v>86</v>
      </c>
      <c r="BA12" s="17" t="s">
        <v>461</v>
      </c>
      <c r="BB12" s="17" t="s">
        <v>464</v>
      </c>
      <c r="BC12" s="17" t="s">
        <v>462</v>
      </c>
      <c r="BD12" s="17" t="s">
        <v>267</v>
      </c>
      <c r="BE12" s="94">
        <v>7</v>
      </c>
      <c r="BF12" s="95">
        <v>-7</v>
      </c>
      <c r="BG12" s="16" t="s">
        <v>398</v>
      </c>
      <c r="BH12" s="17" t="s">
        <v>496</v>
      </c>
      <c r="BI12" s="17" t="s">
        <v>497</v>
      </c>
      <c r="BJ12">
        <v>24</v>
      </c>
      <c r="BK12" s="97"/>
      <c r="BL12" s="97"/>
      <c r="BM12" s="97"/>
      <c r="BP12" s="97"/>
      <c r="BQ12" s="97"/>
      <c r="BR12" s="97"/>
    </row>
    <row r="13" spans="1:70" x14ac:dyDescent="0.35">
      <c r="A13" s="3" t="s">
        <v>274</v>
      </c>
      <c r="B13" s="3">
        <v>547</v>
      </c>
      <c r="C13" s="3"/>
      <c r="D13" s="16" t="s">
        <v>91</v>
      </c>
      <c r="E13" s="16" t="s">
        <v>92</v>
      </c>
      <c r="F13" s="16" t="s">
        <v>89</v>
      </c>
      <c r="H13" s="16" t="s">
        <v>140</v>
      </c>
      <c r="I13" s="16" t="s">
        <v>141</v>
      </c>
      <c r="J13" s="16" t="s">
        <v>142</v>
      </c>
      <c r="K13">
        <v>61</v>
      </c>
      <c r="L13" s="16" t="s">
        <v>189</v>
      </c>
      <c r="M13" s="16" t="s">
        <v>190</v>
      </c>
      <c r="N13" s="46" t="s">
        <v>191</v>
      </c>
      <c r="O13">
        <v>80.5</v>
      </c>
      <c r="P13" s="17" t="s">
        <v>225</v>
      </c>
      <c r="Q13" s="17" t="s">
        <v>226</v>
      </c>
      <c r="R13" s="16" t="s">
        <v>223</v>
      </c>
      <c r="S13" s="47">
        <v>24</v>
      </c>
      <c r="T13" s="63" t="s">
        <v>257</v>
      </c>
      <c r="U13" s="16" t="s">
        <v>263</v>
      </c>
      <c r="V13" s="16" t="s">
        <v>259</v>
      </c>
      <c r="W13" s="58">
        <f>43+10+15</f>
        <v>68</v>
      </c>
      <c r="Y13" s="16" t="s">
        <v>300</v>
      </c>
      <c r="Z13" s="17" t="s">
        <v>311</v>
      </c>
      <c r="AA13" s="16" t="s">
        <v>307</v>
      </c>
      <c r="AB13" s="97"/>
      <c r="AC13">
        <v>27</v>
      </c>
      <c r="AD13" s="77"/>
      <c r="AE13" s="77"/>
      <c r="AF13" s="77"/>
      <c r="AI13" s="16" t="s">
        <v>359</v>
      </c>
      <c r="AJ13" s="16" t="s">
        <v>357</v>
      </c>
      <c r="AK13" s="16" t="s">
        <v>364</v>
      </c>
      <c r="AL13" s="47">
        <f>38+25.5+9</f>
        <v>72.5</v>
      </c>
      <c r="AN13" s="16" t="s">
        <v>391</v>
      </c>
      <c r="AO13" s="16" t="s">
        <v>394</v>
      </c>
      <c r="AP13" s="16" t="s">
        <v>397</v>
      </c>
      <c r="AQ13" s="16">
        <v>14</v>
      </c>
      <c r="AR13">
        <f>53</f>
        <v>53</v>
      </c>
      <c r="AT13" s="17" t="s">
        <v>436</v>
      </c>
      <c r="AU13" s="16" t="s">
        <v>430</v>
      </c>
      <c r="AV13" s="16" t="s">
        <v>429</v>
      </c>
      <c r="AW13" s="17" t="s">
        <v>432</v>
      </c>
      <c r="AX13">
        <v>-6</v>
      </c>
      <c r="AY13">
        <v>64</v>
      </c>
      <c r="AZ13" s="47">
        <f t="shared" si="0"/>
        <v>58</v>
      </c>
      <c r="BA13" s="17" t="s">
        <v>461</v>
      </c>
      <c r="BB13" s="17" t="s">
        <v>462</v>
      </c>
      <c r="BC13" s="16" t="s">
        <v>463</v>
      </c>
      <c r="BD13" s="17" t="s">
        <v>464</v>
      </c>
      <c r="BE13" s="94">
        <v>7</v>
      </c>
      <c r="BF13">
        <v>8</v>
      </c>
      <c r="BG13" s="16" t="s">
        <v>398</v>
      </c>
      <c r="BH13" s="17" t="s">
        <v>496</v>
      </c>
      <c r="BI13" s="17" t="s">
        <v>497</v>
      </c>
      <c r="BJ13">
        <v>24</v>
      </c>
      <c r="BK13" s="97"/>
      <c r="BL13" s="97"/>
      <c r="BM13" s="97"/>
      <c r="BP13" s="97"/>
      <c r="BQ13" s="97"/>
      <c r="BR13" s="97"/>
    </row>
    <row r="14" spans="1:70" x14ac:dyDescent="0.35">
      <c r="A14" s="3" t="s">
        <v>231</v>
      </c>
      <c r="B14" s="3">
        <v>537</v>
      </c>
      <c r="C14" s="3"/>
      <c r="D14" s="16" t="s">
        <v>91</v>
      </c>
      <c r="E14" s="16" t="s">
        <v>92</v>
      </c>
      <c r="F14" s="16" t="s">
        <v>89</v>
      </c>
      <c r="H14" s="17" t="s">
        <v>149</v>
      </c>
      <c r="I14" s="17" t="s">
        <v>9</v>
      </c>
      <c r="J14" s="17" t="s">
        <v>150</v>
      </c>
      <c r="K14">
        <v>0</v>
      </c>
      <c r="L14" s="46" t="s">
        <v>192</v>
      </c>
      <c r="M14" s="16" t="s">
        <v>190</v>
      </c>
      <c r="N14" s="16" t="s">
        <v>193</v>
      </c>
      <c r="O14">
        <v>85.5</v>
      </c>
      <c r="P14" s="17" t="s">
        <v>225</v>
      </c>
      <c r="Q14" s="17" t="s">
        <v>226</v>
      </c>
      <c r="R14" s="16" t="s">
        <v>194</v>
      </c>
      <c r="S14" s="58">
        <v>40</v>
      </c>
      <c r="T14" s="63" t="s">
        <v>257</v>
      </c>
      <c r="U14" s="17" t="s">
        <v>260</v>
      </c>
      <c r="V14" s="17" t="s">
        <v>225</v>
      </c>
      <c r="W14">
        <v>43</v>
      </c>
      <c r="Y14" s="17" t="s">
        <v>306</v>
      </c>
      <c r="Z14" s="16" t="s">
        <v>301</v>
      </c>
      <c r="AA14" s="17" t="s">
        <v>308</v>
      </c>
      <c r="AB14" s="17" t="s">
        <v>309</v>
      </c>
      <c r="AC14">
        <v>22.5</v>
      </c>
      <c r="AD14" s="16"/>
      <c r="AE14" s="17"/>
      <c r="AF14" s="16"/>
      <c r="AI14" s="16" t="s">
        <v>359</v>
      </c>
      <c r="AJ14" s="16" t="s">
        <v>357</v>
      </c>
      <c r="AK14" s="17" t="s">
        <v>365</v>
      </c>
      <c r="AL14">
        <v>63.5</v>
      </c>
      <c r="AN14" s="16" t="s">
        <v>392</v>
      </c>
      <c r="AO14" s="17" t="s">
        <v>395</v>
      </c>
      <c r="AP14" s="16" t="s">
        <v>399</v>
      </c>
      <c r="AQ14" s="16">
        <v>18</v>
      </c>
      <c r="AR14">
        <f>51</f>
        <v>51</v>
      </c>
      <c r="AT14" s="17" t="s">
        <v>436</v>
      </c>
      <c r="AU14" s="16" t="s">
        <v>429</v>
      </c>
      <c r="AV14" s="16" t="s">
        <v>431</v>
      </c>
      <c r="AW14" s="16" t="s">
        <v>430</v>
      </c>
      <c r="AX14">
        <v>-6</v>
      </c>
      <c r="AY14">
        <v>92</v>
      </c>
      <c r="AZ14" s="47">
        <f t="shared" si="0"/>
        <v>86</v>
      </c>
      <c r="BA14" s="17" t="s">
        <v>461</v>
      </c>
      <c r="BB14" s="17" t="s">
        <v>464</v>
      </c>
      <c r="BC14" s="17" t="s">
        <v>462</v>
      </c>
      <c r="BD14" s="12" t="s">
        <v>463</v>
      </c>
      <c r="BE14" s="12">
        <v>3</v>
      </c>
      <c r="BF14">
        <v>0</v>
      </c>
      <c r="BG14" s="16" t="s">
        <v>398</v>
      </c>
      <c r="BH14" s="17" t="s">
        <v>496</v>
      </c>
      <c r="BI14" s="17" t="s">
        <v>497</v>
      </c>
      <c r="BJ14">
        <v>24</v>
      </c>
      <c r="BK14" s="17" t="s">
        <v>516</v>
      </c>
      <c r="BL14" s="17" t="s">
        <v>496</v>
      </c>
      <c r="BM14" s="17" t="s">
        <v>519</v>
      </c>
      <c r="BO14" s="47"/>
      <c r="BP14" s="97"/>
      <c r="BQ14" s="97"/>
      <c r="BR14" s="97"/>
    </row>
    <row r="15" spans="1:70" x14ac:dyDescent="0.35">
      <c r="A15" s="3" t="s">
        <v>336</v>
      </c>
      <c r="B15" s="3">
        <v>524.5</v>
      </c>
      <c r="C15" s="3"/>
      <c r="D15" s="17" t="s">
        <v>88</v>
      </c>
      <c r="E15" s="16" t="s">
        <v>89</v>
      </c>
      <c r="F15" s="17" t="s">
        <v>90</v>
      </c>
      <c r="H15" s="16" t="s">
        <v>144</v>
      </c>
      <c r="I15" s="16" t="s">
        <v>142</v>
      </c>
      <c r="J15" s="17" t="s">
        <v>145</v>
      </c>
      <c r="K15">
        <v>46.5</v>
      </c>
      <c r="L15" s="16" t="s">
        <v>189</v>
      </c>
      <c r="M15" s="17" t="s">
        <v>148</v>
      </c>
      <c r="N15" s="17" t="s">
        <v>196</v>
      </c>
      <c r="O15">
        <v>30</v>
      </c>
      <c r="P15" s="16" t="s">
        <v>223</v>
      </c>
      <c r="Q15" s="17" t="s">
        <v>227</v>
      </c>
      <c r="R15" s="17" t="s">
        <v>224</v>
      </c>
      <c r="S15">
        <v>24</v>
      </c>
      <c r="T15" s="63" t="s">
        <v>257</v>
      </c>
      <c r="U15" s="17" t="s">
        <v>260</v>
      </c>
      <c r="V15" s="16" t="s">
        <v>268</v>
      </c>
      <c r="W15">
        <v>61</v>
      </c>
      <c r="Y15" s="17" t="s">
        <v>303</v>
      </c>
      <c r="Z15" s="16" t="s">
        <v>301</v>
      </c>
      <c r="AA15" s="17" t="s">
        <v>304</v>
      </c>
      <c r="AB15" s="17" t="s">
        <v>305</v>
      </c>
      <c r="AC15">
        <v>22.5</v>
      </c>
      <c r="AD15" s="16"/>
      <c r="AE15" s="16"/>
      <c r="AF15" s="16"/>
      <c r="AG15" s="58"/>
      <c r="AI15" s="17" t="s">
        <v>358</v>
      </c>
      <c r="AJ15" s="16" t="s">
        <v>360</v>
      </c>
      <c r="AK15" s="16" t="s">
        <v>359</v>
      </c>
      <c r="AL15">
        <v>50</v>
      </c>
      <c r="AN15" s="16" t="s">
        <v>399</v>
      </c>
      <c r="AO15" s="17" t="s">
        <v>395</v>
      </c>
      <c r="AP15" s="16" t="s">
        <v>397</v>
      </c>
      <c r="AQ15" s="16">
        <v>7</v>
      </c>
      <c r="AR15">
        <v>32</v>
      </c>
      <c r="AT15" s="16" t="s">
        <v>430</v>
      </c>
      <c r="AU15" s="16" t="s">
        <v>431</v>
      </c>
      <c r="AV15" s="16" t="s">
        <v>435</v>
      </c>
      <c r="AW15" s="97"/>
      <c r="AY15">
        <v>66</v>
      </c>
      <c r="AZ15" s="47">
        <f t="shared" si="0"/>
        <v>66</v>
      </c>
      <c r="BA15" s="17" t="s">
        <v>461</v>
      </c>
      <c r="BB15" s="17" t="s">
        <v>464</v>
      </c>
      <c r="BC15" s="17" t="s">
        <v>462</v>
      </c>
      <c r="BD15" s="89"/>
      <c r="BE15" s="89"/>
      <c r="BF15">
        <v>0</v>
      </c>
      <c r="BG15" s="16" t="s">
        <v>500</v>
      </c>
      <c r="BH15" s="17" t="s">
        <v>496</v>
      </c>
      <c r="BI15" s="16" t="s">
        <v>499</v>
      </c>
      <c r="BJ15">
        <v>31</v>
      </c>
      <c r="BK15" s="16" t="s">
        <v>88</v>
      </c>
      <c r="BL15" s="16" t="s">
        <v>514</v>
      </c>
      <c r="BM15" s="17" t="s">
        <v>515</v>
      </c>
      <c r="BO15">
        <v>49</v>
      </c>
      <c r="BP15" s="97"/>
      <c r="BQ15" s="97"/>
      <c r="BR15" s="97"/>
    </row>
    <row r="16" spans="1:70" x14ac:dyDescent="0.35">
      <c r="A16" s="3" t="s">
        <v>82</v>
      </c>
      <c r="B16" s="3">
        <v>513</v>
      </c>
      <c r="C16" s="3"/>
      <c r="D16" s="17" t="s">
        <v>88</v>
      </c>
      <c r="E16" s="16" t="s">
        <v>91</v>
      </c>
      <c r="F16" s="16" t="s">
        <v>92</v>
      </c>
      <c r="H16" s="16" t="s">
        <v>140</v>
      </c>
      <c r="I16" s="16" t="s">
        <v>141</v>
      </c>
      <c r="J16" s="16" t="s">
        <v>142</v>
      </c>
      <c r="K16">
        <v>61</v>
      </c>
      <c r="L16" s="16" t="s">
        <v>189</v>
      </c>
      <c r="M16" s="16" t="s">
        <v>190</v>
      </c>
      <c r="N16" s="46" t="s">
        <v>191</v>
      </c>
      <c r="O16">
        <v>80.5</v>
      </c>
      <c r="P16" s="17" t="s">
        <v>225</v>
      </c>
      <c r="Q16" s="16" t="s">
        <v>223</v>
      </c>
      <c r="R16" s="17" t="s">
        <v>224</v>
      </c>
      <c r="S16" s="47">
        <v>24</v>
      </c>
      <c r="T16" s="63" t="s">
        <v>257</v>
      </c>
      <c r="U16" s="16" t="s">
        <v>259</v>
      </c>
      <c r="V16" s="17" t="s">
        <v>260</v>
      </c>
      <c r="W16">
        <v>58</v>
      </c>
      <c r="Y16" s="17" t="s">
        <v>303</v>
      </c>
      <c r="Z16" s="17" t="s">
        <v>308</v>
      </c>
      <c r="AA16" s="17" t="s">
        <v>306</v>
      </c>
      <c r="AB16" s="17" t="s">
        <v>304</v>
      </c>
      <c r="AC16">
        <v>0</v>
      </c>
      <c r="AD16" s="17"/>
      <c r="AE16" s="16"/>
      <c r="AF16" s="16"/>
      <c r="AG16" s="47"/>
      <c r="AI16" s="17" t="s">
        <v>366</v>
      </c>
      <c r="AJ16" s="16" t="s">
        <v>357</v>
      </c>
      <c r="AK16" s="17" t="s">
        <v>362</v>
      </c>
      <c r="AL16">
        <v>25.5</v>
      </c>
      <c r="AN16" s="17" t="s">
        <v>390</v>
      </c>
      <c r="AO16" s="16" t="s">
        <v>396</v>
      </c>
      <c r="AP16" s="16" t="s">
        <v>392</v>
      </c>
      <c r="AQ16" s="16">
        <v>15</v>
      </c>
      <c r="AR16">
        <v>70.5</v>
      </c>
      <c r="AT16" s="17" t="s">
        <v>436</v>
      </c>
      <c r="AU16" s="16" t="s">
        <v>429</v>
      </c>
      <c r="AV16" s="16" t="s">
        <v>431</v>
      </c>
      <c r="AW16" s="16" t="s">
        <v>440</v>
      </c>
      <c r="AX16">
        <v>-6</v>
      </c>
      <c r="AY16">
        <v>84</v>
      </c>
      <c r="AZ16" s="47">
        <f t="shared" si="0"/>
        <v>78</v>
      </c>
      <c r="BA16" s="17" t="s">
        <v>461</v>
      </c>
      <c r="BB16" s="17" t="s">
        <v>464</v>
      </c>
      <c r="BC16" s="17" t="s">
        <v>462</v>
      </c>
      <c r="BD16" s="89"/>
      <c r="BE16" s="89"/>
      <c r="BF16">
        <v>0</v>
      </c>
      <c r="BG16" s="16" t="s">
        <v>398</v>
      </c>
      <c r="BH16" s="17" t="s">
        <v>496</v>
      </c>
      <c r="BI16" s="17" t="s">
        <v>497</v>
      </c>
      <c r="BJ16">
        <v>24</v>
      </c>
      <c r="BK16" s="97"/>
      <c r="BL16" s="97"/>
      <c r="BM16" s="97"/>
      <c r="BP16" s="97"/>
      <c r="BQ16" s="97"/>
      <c r="BR16" s="97"/>
    </row>
    <row r="17" spans="1:70" x14ac:dyDescent="0.35">
      <c r="A17" s="3" t="s">
        <v>74</v>
      </c>
      <c r="B17" s="3">
        <v>502</v>
      </c>
      <c r="C17" s="3"/>
      <c r="D17" s="16" t="s">
        <v>89</v>
      </c>
      <c r="E17" s="17" t="s">
        <v>88</v>
      </c>
      <c r="F17" s="17" t="s">
        <v>94</v>
      </c>
      <c r="H17" s="16" t="s">
        <v>140</v>
      </c>
      <c r="I17" s="17" t="s">
        <v>146</v>
      </c>
      <c r="J17" s="16" t="s">
        <v>142</v>
      </c>
      <c r="K17">
        <v>46.5</v>
      </c>
      <c r="L17" s="16" t="s">
        <v>189</v>
      </c>
      <c r="M17" s="46" t="s">
        <v>195</v>
      </c>
      <c r="N17" s="16" t="s">
        <v>193</v>
      </c>
      <c r="O17">
        <v>81</v>
      </c>
      <c r="P17" s="17" t="s">
        <v>225</v>
      </c>
      <c r="Q17" s="17" t="s">
        <v>226</v>
      </c>
      <c r="R17" s="16" t="s">
        <v>223</v>
      </c>
      <c r="S17">
        <v>24</v>
      </c>
      <c r="T17" s="17" t="s">
        <v>225</v>
      </c>
      <c r="U17" s="63" t="s">
        <v>257</v>
      </c>
      <c r="V17" s="17" t="s">
        <v>266</v>
      </c>
      <c r="W17">
        <v>43</v>
      </c>
      <c r="Y17" s="17" t="s">
        <v>303</v>
      </c>
      <c r="Z17" s="17" t="s">
        <v>308</v>
      </c>
      <c r="AA17" s="17" t="s">
        <v>306</v>
      </c>
      <c r="AB17" s="16" t="s">
        <v>301</v>
      </c>
      <c r="AC17">
        <v>22.5</v>
      </c>
      <c r="AD17" s="17"/>
      <c r="AE17" s="17"/>
      <c r="AF17" s="16"/>
      <c r="AI17" s="16" t="s">
        <v>359</v>
      </c>
      <c r="AJ17" s="16" t="s">
        <v>357</v>
      </c>
      <c r="AK17" s="17" t="s">
        <v>365</v>
      </c>
      <c r="AL17">
        <v>63.5</v>
      </c>
      <c r="AN17" s="16" t="s">
        <v>392</v>
      </c>
      <c r="AO17" s="17" t="s">
        <v>390</v>
      </c>
      <c r="AP17" s="17" t="s">
        <v>393</v>
      </c>
      <c r="AQ17" s="16">
        <v>12</v>
      </c>
      <c r="AR17">
        <v>42</v>
      </c>
      <c r="AT17" s="16" t="s">
        <v>429</v>
      </c>
      <c r="AU17" s="17" t="s">
        <v>436</v>
      </c>
      <c r="AV17" s="17" t="s">
        <v>390</v>
      </c>
      <c r="AW17" s="16" t="s">
        <v>431</v>
      </c>
      <c r="AX17">
        <v>-6</v>
      </c>
      <c r="AY17">
        <v>68</v>
      </c>
      <c r="AZ17" s="47">
        <f t="shared" si="0"/>
        <v>62</v>
      </c>
      <c r="BA17" s="17" t="s">
        <v>464</v>
      </c>
      <c r="BB17" s="17" t="s">
        <v>461</v>
      </c>
      <c r="BC17" s="17" t="s">
        <v>476</v>
      </c>
      <c r="BD17" s="17" t="s">
        <v>462</v>
      </c>
      <c r="BE17" s="94">
        <v>6</v>
      </c>
      <c r="BF17" s="95">
        <v>-6</v>
      </c>
      <c r="BG17" s="16" t="s">
        <v>398</v>
      </c>
      <c r="BH17" s="17" t="s">
        <v>496</v>
      </c>
      <c r="BI17" s="17" t="s">
        <v>497</v>
      </c>
      <c r="BJ17">
        <v>24</v>
      </c>
      <c r="BK17" s="17" t="s">
        <v>516</v>
      </c>
      <c r="BL17" s="17" t="s">
        <v>517</v>
      </c>
      <c r="BM17" s="16" t="s">
        <v>88</v>
      </c>
      <c r="BO17">
        <v>36</v>
      </c>
      <c r="BP17" s="97"/>
      <c r="BQ17" s="97"/>
      <c r="BR17" s="97"/>
    </row>
    <row r="18" spans="1:70" x14ac:dyDescent="0.35">
      <c r="A18" s="3" t="s">
        <v>76</v>
      </c>
      <c r="B18" s="3">
        <v>489</v>
      </c>
      <c r="C18" s="3"/>
      <c r="D18" s="16" t="s">
        <v>91</v>
      </c>
      <c r="E18" s="16" t="s">
        <v>92</v>
      </c>
      <c r="F18" s="16" t="s">
        <v>89</v>
      </c>
      <c r="H18" s="16" t="s">
        <v>140</v>
      </c>
      <c r="I18" s="16" t="s">
        <v>141</v>
      </c>
      <c r="J18" s="17" t="s">
        <v>146</v>
      </c>
      <c r="K18">
        <v>40</v>
      </c>
      <c r="L18" s="16" t="s">
        <v>193</v>
      </c>
      <c r="M18" s="16" t="s">
        <v>190</v>
      </c>
      <c r="N18" s="16" t="s">
        <v>189</v>
      </c>
      <c r="O18">
        <v>70.5</v>
      </c>
      <c r="P18" s="16" t="s">
        <v>223</v>
      </c>
      <c r="Q18" s="17" t="s">
        <v>227</v>
      </c>
      <c r="R18" s="17" t="s">
        <v>226</v>
      </c>
      <c r="S18">
        <v>24</v>
      </c>
      <c r="T18" s="16" t="s">
        <v>258</v>
      </c>
      <c r="U18" s="16" t="s">
        <v>259</v>
      </c>
      <c r="V18" s="16" t="s">
        <v>269</v>
      </c>
      <c r="W18">
        <v>49.5</v>
      </c>
      <c r="Y18" s="17" t="s">
        <v>308</v>
      </c>
      <c r="Z18" s="17" t="s">
        <v>306</v>
      </c>
      <c r="AA18" s="17" t="s">
        <v>304</v>
      </c>
      <c r="AB18" s="17" t="s">
        <v>305</v>
      </c>
      <c r="AC18">
        <v>0</v>
      </c>
      <c r="AD18" s="17"/>
      <c r="AE18" s="16"/>
      <c r="AF18" s="16"/>
      <c r="AG18" s="47"/>
      <c r="AI18" s="16" t="s">
        <v>360</v>
      </c>
      <c r="AJ18" s="17" t="s">
        <v>358</v>
      </c>
      <c r="AK18" s="16" t="s">
        <v>357</v>
      </c>
      <c r="AL18" s="47">
        <v>37.5</v>
      </c>
      <c r="AN18" s="16" t="s">
        <v>396</v>
      </c>
      <c r="AO18" s="16" t="s">
        <v>399</v>
      </c>
      <c r="AP18" s="16" t="s">
        <v>391</v>
      </c>
      <c r="AQ18" s="16">
        <v>16</v>
      </c>
      <c r="AR18">
        <f>25.5+20+16</f>
        <v>61.5</v>
      </c>
      <c r="AT18" s="16" t="s">
        <v>430</v>
      </c>
      <c r="AU18" s="16" t="s">
        <v>431</v>
      </c>
      <c r="AV18" s="17" t="s">
        <v>432</v>
      </c>
      <c r="AW18" s="69"/>
      <c r="AY18">
        <v>50</v>
      </c>
      <c r="AZ18" s="47">
        <f t="shared" si="0"/>
        <v>50</v>
      </c>
      <c r="BA18" s="17" t="s">
        <v>461</v>
      </c>
      <c r="BB18" s="16" t="s">
        <v>463</v>
      </c>
      <c r="BC18" s="17" t="s">
        <v>462</v>
      </c>
      <c r="BD18" s="89"/>
      <c r="BE18" s="89"/>
      <c r="BF18">
        <v>15</v>
      </c>
      <c r="BG18" s="16" t="s">
        <v>398</v>
      </c>
      <c r="BH18" s="17" t="s">
        <v>498</v>
      </c>
      <c r="BI18" s="17" t="s">
        <v>496</v>
      </c>
      <c r="BJ18">
        <v>24</v>
      </c>
      <c r="BK18" s="17" t="s">
        <v>516</v>
      </c>
      <c r="BL18" s="16" t="s">
        <v>514</v>
      </c>
      <c r="BM18" s="17" t="s">
        <v>517</v>
      </c>
      <c r="BO18">
        <v>13</v>
      </c>
      <c r="BP18" s="97"/>
      <c r="BQ18" s="97"/>
      <c r="BR18" s="97"/>
    </row>
    <row r="19" spans="1:70" x14ac:dyDescent="0.35">
      <c r="A19" s="3" t="s">
        <v>85</v>
      </c>
      <c r="B19" s="3">
        <v>485.5</v>
      </c>
      <c r="C19" s="3"/>
      <c r="D19" s="16" t="s">
        <v>89</v>
      </c>
      <c r="E19" s="16" t="s">
        <v>91</v>
      </c>
      <c r="F19" s="17" t="s">
        <v>96</v>
      </c>
      <c r="H19" s="16" t="s">
        <v>140</v>
      </c>
      <c r="I19" s="16" t="s">
        <v>141</v>
      </c>
      <c r="J19" s="16" t="s">
        <v>142</v>
      </c>
      <c r="K19">
        <v>61</v>
      </c>
      <c r="L19" s="46" t="s">
        <v>192</v>
      </c>
      <c r="M19" s="16" t="s">
        <v>190</v>
      </c>
      <c r="N19" s="16" t="s">
        <v>193</v>
      </c>
      <c r="O19">
        <v>85.5</v>
      </c>
      <c r="P19" s="17" t="s">
        <v>226</v>
      </c>
      <c r="Q19" s="16" t="s">
        <v>223</v>
      </c>
      <c r="R19" s="17" t="s">
        <v>227</v>
      </c>
      <c r="S19">
        <v>24</v>
      </c>
      <c r="T19" s="63" t="s">
        <v>265</v>
      </c>
      <c r="U19" s="17" t="s">
        <v>225</v>
      </c>
      <c r="V19" s="16" t="s">
        <v>263</v>
      </c>
      <c r="W19">
        <v>43</v>
      </c>
      <c r="Y19" s="16" t="s">
        <v>301</v>
      </c>
      <c r="Z19" s="17" t="s">
        <v>304</v>
      </c>
      <c r="AA19" s="17" t="s">
        <v>306</v>
      </c>
      <c r="AB19" s="97"/>
      <c r="AC19">
        <v>22.5</v>
      </c>
      <c r="AD19" s="17"/>
      <c r="AE19" s="17"/>
      <c r="AF19" s="17"/>
      <c r="AI19" s="16" t="s">
        <v>359</v>
      </c>
      <c r="AJ19" s="17" t="s">
        <v>365</v>
      </c>
      <c r="AK19" s="17" t="s">
        <v>362</v>
      </c>
      <c r="AL19">
        <v>38</v>
      </c>
      <c r="AN19" s="17" t="s">
        <v>390</v>
      </c>
      <c r="AO19" s="17" t="s">
        <v>398</v>
      </c>
      <c r="AP19" s="17" t="s">
        <v>393</v>
      </c>
      <c r="AQ19" s="16">
        <v>14</v>
      </c>
      <c r="AR19">
        <v>14</v>
      </c>
      <c r="AT19" s="16" t="s">
        <v>429</v>
      </c>
      <c r="AU19" s="16" t="s">
        <v>435</v>
      </c>
      <c r="AV19" s="17" t="s">
        <v>436</v>
      </c>
      <c r="AW19" s="97"/>
      <c r="AY19">
        <v>58</v>
      </c>
      <c r="AZ19" s="47">
        <f t="shared" si="0"/>
        <v>58</v>
      </c>
      <c r="BA19" s="97"/>
      <c r="BB19" s="97"/>
      <c r="BC19" s="97"/>
      <c r="BD19" s="97"/>
      <c r="BE19" s="97"/>
      <c r="BF19" s="47"/>
      <c r="BG19" s="17" t="s">
        <v>496</v>
      </c>
      <c r="BH19" s="17" t="s">
        <v>497</v>
      </c>
      <c r="BI19" s="16" t="s">
        <v>499</v>
      </c>
      <c r="BJ19">
        <v>24</v>
      </c>
      <c r="BK19" s="97"/>
      <c r="BL19" s="97"/>
      <c r="BM19" s="97"/>
      <c r="BP19" s="97"/>
      <c r="BQ19" s="97"/>
      <c r="BR19" s="97"/>
    </row>
    <row r="20" spans="1:70" x14ac:dyDescent="0.35">
      <c r="A20" s="3" t="s">
        <v>368</v>
      </c>
      <c r="B20" s="3">
        <v>473.5</v>
      </c>
      <c r="C20" s="3"/>
      <c r="D20" s="17" t="s">
        <v>88</v>
      </c>
      <c r="E20" s="16" t="s">
        <v>89</v>
      </c>
      <c r="F20" s="16" t="s">
        <v>92</v>
      </c>
      <c r="H20" s="16" t="s">
        <v>140</v>
      </c>
      <c r="I20" s="16" t="s">
        <v>141</v>
      </c>
      <c r="J20" s="16" t="s">
        <v>142</v>
      </c>
      <c r="K20">
        <v>61</v>
      </c>
      <c r="L20" s="16" t="s">
        <v>193</v>
      </c>
      <c r="M20" s="16" t="s">
        <v>190</v>
      </c>
      <c r="N20" s="16" t="s">
        <v>189</v>
      </c>
      <c r="O20">
        <v>70.5</v>
      </c>
      <c r="P20" s="17" t="s">
        <v>226</v>
      </c>
      <c r="Q20" s="17" t="s">
        <v>227</v>
      </c>
      <c r="R20" s="16" t="s">
        <v>228</v>
      </c>
      <c r="S20" s="47">
        <v>6</v>
      </c>
      <c r="T20" s="17" t="s">
        <v>260</v>
      </c>
      <c r="U20" s="63" t="s">
        <v>271</v>
      </c>
      <c r="V20" s="16" t="s">
        <v>269</v>
      </c>
      <c r="W20">
        <v>51</v>
      </c>
      <c r="Y20" s="17" t="s">
        <v>304</v>
      </c>
      <c r="Z20" s="16" t="s">
        <v>300</v>
      </c>
      <c r="AA20" s="17" t="s">
        <v>305</v>
      </c>
      <c r="AB20" s="17" t="s">
        <v>303</v>
      </c>
      <c r="AC20">
        <v>20</v>
      </c>
      <c r="AD20" s="17"/>
      <c r="AE20" s="17"/>
      <c r="AF20" s="16"/>
      <c r="AG20" s="47"/>
      <c r="AI20" s="16" t="s">
        <v>360</v>
      </c>
      <c r="AJ20" s="16" t="s">
        <v>359</v>
      </c>
      <c r="AK20" s="16" t="s">
        <v>357</v>
      </c>
      <c r="AL20" s="58">
        <f>12+38+25.5</f>
        <v>75.5</v>
      </c>
      <c r="AN20" s="69"/>
      <c r="AO20" s="69"/>
      <c r="AP20" s="69"/>
      <c r="AQ20" s="69"/>
      <c r="AT20" s="17" t="s">
        <v>436</v>
      </c>
      <c r="AU20" s="16" t="s">
        <v>430</v>
      </c>
      <c r="AV20" s="17" t="s">
        <v>432</v>
      </c>
      <c r="AW20" s="16" t="s">
        <v>439</v>
      </c>
      <c r="AY20">
        <v>36</v>
      </c>
      <c r="AZ20" s="47">
        <f t="shared" si="0"/>
        <v>36</v>
      </c>
      <c r="BA20" s="16" t="s">
        <v>463</v>
      </c>
      <c r="BB20" s="17" t="s">
        <v>477</v>
      </c>
      <c r="BC20" s="16" t="s">
        <v>478</v>
      </c>
      <c r="BD20" s="12" t="s">
        <v>355</v>
      </c>
      <c r="BE20" s="12">
        <v>4</v>
      </c>
      <c r="BF20">
        <v>23</v>
      </c>
      <c r="BG20" s="17" t="s">
        <v>501</v>
      </c>
      <c r="BH20" s="17" t="s">
        <v>468</v>
      </c>
      <c r="BI20" s="17" t="s">
        <v>497</v>
      </c>
      <c r="BJ20">
        <v>0</v>
      </c>
      <c r="BK20" s="16" t="s">
        <v>88</v>
      </c>
      <c r="BL20" s="17" t="s">
        <v>519</v>
      </c>
      <c r="BM20" s="16" t="s">
        <v>520</v>
      </c>
      <c r="BO20">
        <v>52</v>
      </c>
      <c r="BP20" s="97"/>
      <c r="BQ20" s="97"/>
      <c r="BR20" s="97"/>
    </row>
    <row r="21" spans="1:70" x14ac:dyDescent="0.35">
      <c r="A21" s="3" t="s">
        <v>84</v>
      </c>
      <c r="B21" s="3">
        <v>424</v>
      </c>
      <c r="C21" s="3"/>
      <c r="D21" s="16" t="s">
        <v>89</v>
      </c>
      <c r="E21" s="16" t="s">
        <v>91</v>
      </c>
      <c r="F21" s="17" t="s">
        <v>95</v>
      </c>
      <c r="H21" s="17"/>
      <c r="I21" s="17"/>
      <c r="J21" s="17"/>
      <c r="K21">
        <v>0</v>
      </c>
      <c r="L21" s="16" t="s">
        <v>193</v>
      </c>
      <c r="M21" s="16" t="s">
        <v>190</v>
      </c>
      <c r="N21" s="16" t="s">
        <v>189</v>
      </c>
      <c r="O21">
        <v>70.5</v>
      </c>
      <c r="P21" s="17" t="s">
        <v>227</v>
      </c>
      <c r="Q21" s="17" t="s">
        <v>226</v>
      </c>
      <c r="R21" s="17" t="s">
        <v>224</v>
      </c>
      <c r="S21">
        <v>0</v>
      </c>
      <c r="T21" s="16" t="s">
        <v>263</v>
      </c>
      <c r="U21" s="17" t="s">
        <v>225</v>
      </c>
      <c r="V21" s="17" t="s">
        <v>264</v>
      </c>
      <c r="W21">
        <v>10</v>
      </c>
      <c r="Y21" s="17" t="s">
        <v>306</v>
      </c>
      <c r="Z21" s="16" t="s">
        <v>300</v>
      </c>
      <c r="AA21" s="17" t="s">
        <v>304</v>
      </c>
      <c r="AB21" s="69"/>
      <c r="AC21">
        <v>20</v>
      </c>
      <c r="AD21" s="17"/>
      <c r="AE21" s="16"/>
      <c r="AF21" s="17"/>
      <c r="AI21" s="17" t="s">
        <v>358</v>
      </c>
      <c r="AJ21" s="16" t="s">
        <v>359</v>
      </c>
      <c r="AK21" s="16" t="s">
        <v>357</v>
      </c>
      <c r="AL21">
        <v>63.5</v>
      </c>
      <c r="AN21" s="16" t="s">
        <v>394</v>
      </c>
      <c r="AO21" s="17" t="s">
        <v>395</v>
      </c>
      <c r="AP21" s="16" t="s">
        <v>396</v>
      </c>
      <c r="AQ21" s="17">
        <v>25</v>
      </c>
      <c r="AR21">
        <v>45.5</v>
      </c>
      <c r="AT21" s="16" t="s">
        <v>430</v>
      </c>
      <c r="AU21" s="16" t="s">
        <v>433</v>
      </c>
      <c r="AV21" s="17" t="s">
        <v>264</v>
      </c>
      <c r="AW21" s="17" t="s">
        <v>434</v>
      </c>
      <c r="AX21">
        <v>-6</v>
      </c>
      <c r="AY21">
        <v>54</v>
      </c>
      <c r="AZ21" s="47">
        <f t="shared" si="0"/>
        <v>48</v>
      </c>
      <c r="BA21" s="17" t="s">
        <v>465</v>
      </c>
      <c r="BB21" s="16" t="s">
        <v>463</v>
      </c>
      <c r="BC21" s="17" t="s">
        <v>462</v>
      </c>
      <c r="BD21" s="89"/>
      <c r="BE21" s="89"/>
      <c r="BF21">
        <v>15</v>
      </c>
      <c r="BG21" s="16" t="s">
        <v>398</v>
      </c>
      <c r="BH21" s="17" t="s">
        <v>496</v>
      </c>
      <c r="BI21" s="17" t="s">
        <v>497</v>
      </c>
      <c r="BJ21">
        <v>24</v>
      </c>
      <c r="BK21" s="17" t="s">
        <v>521</v>
      </c>
      <c r="BL21" s="16" t="s">
        <v>498</v>
      </c>
      <c r="BM21" s="17" t="s">
        <v>519</v>
      </c>
      <c r="BO21">
        <v>40</v>
      </c>
      <c r="BP21" s="97"/>
      <c r="BQ21" s="97"/>
      <c r="BR21" s="97"/>
    </row>
    <row r="22" spans="1:70" x14ac:dyDescent="0.35">
      <c r="A22" s="3" t="s">
        <v>79</v>
      </c>
      <c r="B22" s="3">
        <v>322</v>
      </c>
      <c r="C22" s="3"/>
      <c r="D22" s="16" t="s">
        <v>91</v>
      </c>
      <c r="E22" s="16" t="s">
        <v>92</v>
      </c>
      <c r="F22" s="17" t="s">
        <v>88</v>
      </c>
      <c r="H22" s="16" t="s">
        <v>140</v>
      </c>
      <c r="I22" s="16" t="s">
        <v>142</v>
      </c>
      <c r="J22" s="17" t="s">
        <v>143</v>
      </c>
      <c r="K22">
        <v>46.5</v>
      </c>
      <c r="L22" s="16" t="s">
        <v>189</v>
      </c>
      <c r="M22" s="46" t="s">
        <v>195</v>
      </c>
      <c r="N22" s="16" t="s">
        <v>193</v>
      </c>
      <c r="O22">
        <v>81</v>
      </c>
      <c r="P22" s="16" t="s">
        <v>228</v>
      </c>
      <c r="Q22" s="17" t="s">
        <v>224</v>
      </c>
      <c r="R22" s="16" t="s">
        <v>229</v>
      </c>
      <c r="S22">
        <v>11</v>
      </c>
      <c r="T22" s="17" t="s">
        <v>261</v>
      </c>
      <c r="U22" s="16" t="s">
        <v>258</v>
      </c>
      <c r="V22" s="16" t="s">
        <v>262</v>
      </c>
      <c r="W22">
        <v>9</v>
      </c>
      <c r="Y22" s="17" t="s">
        <v>312</v>
      </c>
      <c r="Z22" s="17" t="s">
        <v>230</v>
      </c>
      <c r="AA22" s="16" t="s">
        <v>301</v>
      </c>
      <c r="AB22" s="17" t="s">
        <v>303</v>
      </c>
      <c r="AC22">
        <v>22.5</v>
      </c>
      <c r="AD22" s="17"/>
      <c r="AE22" s="17"/>
      <c r="AF22" s="16"/>
      <c r="AI22" s="16" t="s">
        <v>360</v>
      </c>
      <c r="AJ22" s="17" t="s">
        <v>361</v>
      </c>
      <c r="AK22" s="17" t="s">
        <v>362</v>
      </c>
      <c r="AL22">
        <v>12</v>
      </c>
      <c r="AN22" s="17" t="s">
        <v>267</v>
      </c>
      <c r="AO22" s="17" t="s">
        <v>393</v>
      </c>
      <c r="AP22" s="17" t="s">
        <v>266</v>
      </c>
      <c r="AQ22" s="16">
        <v>17</v>
      </c>
      <c r="AR22">
        <v>17</v>
      </c>
      <c r="AT22" s="16" t="s">
        <v>429</v>
      </c>
      <c r="AU22" s="17" t="s">
        <v>266</v>
      </c>
      <c r="AV22" s="16" t="s">
        <v>437</v>
      </c>
      <c r="AW22" s="17" t="s">
        <v>438</v>
      </c>
      <c r="AX22">
        <v>-6</v>
      </c>
      <c r="AY22">
        <v>66</v>
      </c>
      <c r="AZ22" s="47">
        <f t="shared" si="0"/>
        <v>60</v>
      </c>
      <c r="BA22" s="17" t="s">
        <v>267</v>
      </c>
      <c r="BB22" s="17" t="s">
        <v>468</v>
      </c>
      <c r="BC22" s="17" t="s">
        <v>469</v>
      </c>
      <c r="BD22" s="89"/>
      <c r="BE22" s="89"/>
      <c r="BF22">
        <v>0</v>
      </c>
      <c r="BG22" s="17" t="s">
        <v>267</v>
      </c>
      <c r="BH22" s="17" t="s">
        <v>468</v>
      </c>
      <c r="BI22" s="17" t="s">
        <v>469</v>
      </c>
      <c r="BJ22">
        <v>0</v>
      </c>
      <c r="BK22" s="97"/>
      <c r="BL22" s="97"/>
      <c r="BM22" s="97"/>
      <c r="BP22" s="97"/>
      <c r="BQ22" s="97"/>
      <c r="BR22" s="97"/>
    </row>
    <row r="23" spans="1:70" x14ac:dyDescent="0.35">
      <c r="A23" s="3" t="s">
        <v>313</v>
      </c>
      <c r="B23" s="3">
        <v>279</v>
      </c>
      <c r="C23" s="3"/>
      <c r="D23" s="69"/>
      <c r="E23" s="69"/>
      <c r="F23" s="69"/>
      <c r="H23" s="16" t="s">
        <v>147</v>
      </c>
      <c r="I23" s="16" t="s">
        <v>140</v>
      </c>
      <c r="J23" s="17" t="s">
        <v>148</v>
      </c>
      <c r="K23">
        <v>27.5</v>
      </c>
      <c r="L23" s="16" t="s">
        <v>193</v>
      </c>
      <c r="M23" s="16" t="s">
        <v>190</v>
      </c>
      <c r="N23" s="16" t="s">
        <v>189</v>
      </c>
      <c r="O23">
        <v>70.5</v>
      </c>
      <c r="P23" s="69"/>
      <c r="Q23" s="69"/>
      <c r="R23" s="69"/>
      <c r="T23" s="17" t="s">
        <v>225</v>
      </c>
      <c r="U23" s="17" t="s">
        <v>266</v>
      </c>
      <c r="V23" s="17" t="s">
        <v>267</v>
      </c>
      <c r="W23">
        <v>0</v>
      </c>
      <c r="Y23" s="16" t="s">
        <v>300</v>
      </c>
      <c r="Z23" s="16" t="s">
        <v>301</v>
      </c>
      <c r="AA23" s="16" t="s">
        <v>302</v>
      </c>
      <c r="AB23" s="17" t="s">
        <v>303</v>
      </c>
      <c r="AC23" s="58">
        <v>68.5</v>
      </c>
      <c r="AD23" s="77"/>
      <c r="AE23" s="77"/>
      <c r="AF23" s="77"/>
      <c r="AI23" s="16" t="s">
        <v>359</v>
      </c>
      <c r="AJ23" s="17" t="s">
        <v>365</v>
      </c>
      <c r="AK23" s="16" t="s">
        <v>357</v>
      </c>
      <c r="AL23">
        <v>63.5</v>
      </c>
      <c r="AN23" s="17" t="s">
        <v>267</v>
      </c>
      <c r="AO23" s="17" t="s">
        <v>266</v>
      </c>
      <c r="AP23" s="17" t="s">
        <v>390</v>
      </c>
      <c r="AQ23" s="16">
        <v>13</v>
      </c>
      <c r="AR23">
        <v>13</v>
      </c>
      <c r="AT23" s="17" t="s">
        <v>390</v>
      </c>
      <c r="AU23" s="17" t="s">
        <v>266</v>
      </c>
      <c r="AV23" s="17" t="s">
        <v>436</v>
      </c>
      <c r="AW23" s="16" t="s">
        <v>429</v>
      </c>
      <c r="AX23">
        <v>-6</v>
      </c>
      <c r="AY23">
        <v>42</v>
      </c>
      <c r="AZ23" s="47">
        <f t="shared" si="0"/>
        <v>36</v>
      </c>
      <c r="BA23" s="89"/>
      <c r="BB23" s="89"/>
      <c r="BC23" s="89"/>
      <c r="BD23" s="89"/>
      <c r="BE23" s="89"/>
      <c r="BG23" s="17" t="s">
        <v>267</v>
      </c>
      <c r="BH23" s="17" t="s">
        <v>469</v>
      </c>
      <c r="BI23" s="17" t="s">
        <v>496</v>
      </c>
      <c r="BJ23">
        <v>0</v>
      </c>
      <c r="BK23" s="97"/>
      <c r="BL23" s="97"/>
      <c r="BM23" s="97"/>
      <c r="BP23" s="97"/>
      <c r="BQ23" s="97"/>
      <c r="BR23" s="97"/>
    </row>
    <row r="24" spans="1:70" x14ac:dyDescent="0.35">
      <c r="A24" s="3" t="s">
        <v>80</v>
      </c>
      <c r="B24" s="3">
        <v>211.5</v>
      </c>
      <c r="C24" s="3"/>
      <c r="D24" s="16" t="s">
        <v>91</v>
      </c>
      <c r="E24" s="17" t="s">
        <v>88</v>
      </c>
      <c r="F24" s="16" t="s">
        <v>92</v>
      </c>
      <c r="H24" s="16" t="s">
        <v>140</v>
      </c>
      <c r="I24" s="16" t="s">
        <v>141</v>
      </c>
      <c r="J24" s="16" t="s">
        <v>142</v>
      </c>
      <c r="K24">
        <v>61</v>
      </c>
      <c r="L24" s="16" t="s">
        <v>189</v>
      </c>
      <c r="M24" s="16" t="s">
        <v>190</v>
      </c>
      <c r="N24" s="16" t="s">
        <v>193</v>
      </c>
      <c r="O24">
        <v>70.5</v>
      </c>
      <c r="P24" s="16" t="s">
        <v>223</v>
      </c>
      <c r="Q24" s="17" t="s">
        <v>224</v>
      </c>
      <c r="R24" s="17" t="s">
        <v>226</v>
      </c>
      <c r="S24">
        <v>24</v>
      </c>
      <c r="T24" s="69"/>
      <c r="U24" s="69"/>
      <c r="V24" s="69"/>
      <c r="Y24" s="16" t="s">
        <v>300</v>
      </c>
      <c r="Z24" s="17" t="s">
        <v>304</v>
      </c>
      <c r="AA24" s="17" t="s">
        <v>306</v>
      </c>
      <c r="AB24" s="69"/>
      <c r="AC24" s="47">
        <v>20</v>
      </c>
      <c r="AD24" s="77"/>
      <c r="AE24" s="77"/>
      <c r="AF24" s="77"/>
      <c r="AI24" s="69"/>
      <c r="AJ24" s="69"/>
      <c r="AK24" s="69"/>
      <c r="AN24" s="69"/>
      <c r="AO24" s="69"/>
      <c r="AP24" s="69"/>
      <c r="AQ24" s="69"/>
      <c r="AT24" s="69"/>
      <c r="AU24" s="69"/>
      <c r="AV24" s="69"/>
      <c r="AW24" s="69"/>
      <c r="BA24" s="17" t="s">
        <v>466</v>
      </c>
      <c r="BB24" s="17" t="s">
        <v>267</v>
      </c>
      <c r="BC24" s="17" t="s">
        <v>467</v>
      </c>
      <c r="BD24" s="89"/>
      <c r="BE24" s="89"/>
      <c r="BF24">
        <v>0</v>
      </c>
      <c r="BG24" s="97"/>
      <c r="BH24" s="97"/>
      <c r="BI24" s="97"/>
      <c r="BK24" s="97"/>
      <c r="BL24" s="97"/>
      <c r="BM24" s="97"/>
      <c r="BP24" s="97"/>
      <c r="BQ24" s="97"/>
      <c r="BR24" s="97"/>
    </row>
  </sheetData>
  <sortState xmlns:xlrd2="http://schemas.microsoft.com/office/spreadsheetml/2017/richdata2" ref="A2:BO24">
    <sortCondition descending="1" ref="B2:B24"/>
    <sortCondition ref="A2:A24"/>
  </sortState>
  <phoneticPr fontId="23" type="noConversion"/>
  <conditionalFormatting sqref="B2:B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7A02-3B10-471B-829E-82F5894F71AC}">
  <dimension ref="A1:E24"/>
  <sheetViews>
    <sheetView workbookViewId="0">
      <selection activeCell="G5" sqref="G5"/>
    </sheetView>
  </sheetViews>
  <sheetFormatPr defaultRowHeight="14.5" x14ac:dyDescent="0.35"/>
  <cols>
    <col min="1" max="1" width="5.1796875" bestFit="1" customWidth="1"/>
    <col min="2" max="2" width="14.453125" bestFit="1" customWidth="1"/>
    <col min="3" max="3" width="17.1796875" bestFit="1" customWidth="1"/>
    <col min="4" max="4" width="6.81640625" bestFit="1" customWidth="1"/>
    <col min="5" max="5" width="6.1796875" bestFit="1" customWidth="1"/>
  </cols>
  <sheetData>
    <row r="1" spans="1:5" x14ac:dyDescent="0.35">
      <c r="A1" s="65" t="s">
        <v>53</v>
      </c>
      <c r="B1" s="66" t="s">
        <v>0</v>
      </c>
      <c r="C1" s="67" t="s">
        <v>1</v>
      </c>
      <c r="D1" s="66" t="s">
        <v>2</v>
      </c>
      <c r="E1" s="66" t="s">
        <v>54</v>
      </c>
    </row>
    <row r="2" spans="1:5" x14ac:dyDescent="0.35">
      <c r="A2" s="51">
        <v>1</v>
      </c>
      <c r="B2" s="59" t="s">
        <v>275</v>
      </c>
      <c r="C2" s="56" t="s">
        <v>276</v>
      </c>
      <c r="D2" s="59">
        <v>-24</v>
      </c>
      <c r="E2" s="52">
        <v>50</v>
      </c>
    </row>
    <row r="3" spans="1:5" x14ac:dyDescent="0.35">
      <c r="A3" s="51">
        <v>2</v>
      </c>
      <c r="B3" s="59" t="s">
        <v>277</v>
      </c>
      <c r="C3" s="56" t="s">
        <v>278</v>
      </c>
      <c r="D3" s="59">
        <v>-29</v>
      </c>
      <c r="E3" s="52">
        <v>48</v>
      </c>
    </row>
    <row r="4" spans="1:5" x14ac:dyDescent="0.35">
      <c r="A4" s="51">
        <v>3</v>
      </c>
      <c r="B4" s="59" t="s">
        <v>279</v>
      </c>
      <c r="C4" s="56" t="s">
        <v>280</v>
      </c>
      <c r="D4" s="59">
        <v>-25</v>
      </c>
      <c r="E4" s="52">
        <v>46</v>
      </c>
    </row>
    <row r="5" spans="1:5" x14ac:dyDescent="0.35">
      <c r="A5" s="51">
        <v>4</v>
      </c>
      <c r="B5" s="59" t="s">
        <v>17</v>
      </c>
      <c r="C5" s="56" t="s">
        <v>281</v>
      </c>
      <c r="D5" s="59">
        <v>-22</v>
      </c>
      <c r="E5" s="52">
        <v>44</v>
      </c>
    </row>
    <row r="6" spans="1:5" x14ac:dyDescent="0.35">
      <c r="A6" s="51">
        <v>5</v>
      </c>
      <c r="B6" s="59" t="s">
        <v>9</v>
      </c>
      <c r="C6" s="56" t="s">
        <v>282</v>
      </c>
      <c r="D6" s="59">
        <v>-20.5</v>
      </c>
      <c r="E6" s="52">
        <v>42</v>
      </c>
    </row>
    <row r="7" spans="1:5" x14ac:dyDescent="0.35">
      <c r="A7" s="51">
        <v>6</v>
      </c>
      <c r="B7" s="59" t="s">
        <v>29</v>
      </c>
      <c r="C7" s="56" t="s">
        <v>123</v>
      </c>
      <c r="D7" s="59">
        <v>-13</v>
      </c>
      <c r="E7" s="52">
        <v>40</v>
      </c>
    </row>
    <row r="8" spans="1:5" x14ac:dyDescent="0.35">
      <c r="A8" s="51">
        <v>7</v>
      </c>
      <c r="B8" s="59" t="s">
        <v>25</v>
      </c>
      <c r="C8" s="56" t="s">
        <v>172</v>
      </c>
      <c r="D8" s="59">
        <v>-9</v>
      </c>
      <c r="E8" s="52">
        <v>38</v>
      </c>
    </row>
    <row r="9" spans="1:5" x14ac:dyDescent="0.35">
      <c r="A9" s="51">
        <v>8</v>
      </c>
      <c r="B9" s="59" t="s">
        <v>128</v>
      </c>
      <c r="C9" s="56" t="s">
        <v>283</v>
      </c>
      <c r="D9" s="59">
        <v>-2.5</v>
      </c>
      <c r="E9" s="52">
        <v>27</v>
      </c>
    </row>
    <row r="10" spans="1:5" x14ac:dyDescent="0.35">
      <c r="A10" s="51">
        <v>9</v>
      </c>
      <c r="B10" s="59" t="s">
        <v>43</v>
      </c>
      <c r="C10" s="56" t="s">
        <v>127</v>
      </c>
      <c r="D10" s="59">
        <v>-18.5</v>
      </c>
      <c r="E10" s="52">
        <v>34</v>
      </c>
    </row>
    <row r="11" spans="1:5" x14ac:dyDescent="0.35">
      <c r="A11" s="51">
        <v>11</v>
      </c>
      <c r="B11" s="59" t="s">
        <v>15</v>
      </c>
      <c r="C11" s="56" t="s">
        <v>284</v>
      </c>
      <c r="D11" s="59">
        <v>-4</v>
      </c>
      <c r="E11" s="52">
        <v>22.5</v>
      </c>
    </row>
    <row r="12" spans="1:5" x14ac:dyDescent="0.35">
      <c r="A12" s="51">
        <v>12</v>
      </c>
      <c r="B12" s="59" t="s">
        <v>23</v>
      </c>
      <c r="C12" s="56" t="s">
        <v>285</v>
      </c>
      <c r="D12" s="59">
        <v>-13</v>
      </c>
      <c r="E12" s="52">
        <v>28</v>
      </c>
    </row>
    <row r="13" spans="1:5" x14ac:dyDescent="0.35">
      <c r="A13" s="51">
        <v>13</v>
      </c>
      <c r="B13" s="59" t="s">
        <v>41</v>
      </c>
      <c r="C13" s="56" t="s">
        <v>120</v>
      </c>
      <c r="D13" s="59">
        <v>-10.5</v>
      </c>
      <c r="E13" s="52">
        <v>26</v>
      </c>
    </row>
    <row r="14" spans="1:5" x14ac:dyDescent="0.35">
      <c r="A14" s="51">
        <v>14</v>
      </c>
      <c r="B14" s="59" t="s">
        <v>27</v>
      </c>
      <c r="C14" s="56" t="s">
        <v>286</v>
      </c>
      <c r="D14" s="59">
        <v>-3</v>
      </c>
      <c r="E14" s="52">
        <v>24</v>
      </c>
    </row>
    <row r="15" spans="1:5" x14ac:dyDescent="0.35">
      <c r="A15" s="51">
        <v>15</v>
      </c>
      <c r="B15" s="59" t="s">
        <v>45</v>
      </c>
      <c r="C15" s="56" t="s">
        <v>287</v>
      </c>
      <c r="D15" s="59">
        <v>-17</v>
      </c>
      <c r="E15" s="52">
        <v>22</v>
      </c>
    </row>
    <row r="16" spans="1:5" x14ac:dyDescent="0.35">
      <c r="A16" s="51">
        <v>16</v>
      </c>
      <c r="B16" s="59" t="s">
        <v>51</v>
      </c>
      <c r="C16" s="56" t="s">
        <v>288</v>
      </c>
      <c r="D16" s="59">
        <v>4</v>
      </c>
      <c r="E16" s="52">
        <v>20</v>
      </c>
    </row>
    <row r="17" spans="1:5" x14ac:dyDescent="0.35">
      <c r="A17" s="51">
        <v>17</v>
      </c>
      <c r="B17" s="59" t="s">
        <v>289</v>
      </c>
      <c r="C17" s="56" t="s">
        <v>290</v>
      </c>
      <c r="D17" s="59">
        <v>-7</v>
      </c>
      <c r="E17" s="52">
        <v>13.5</v>
      </c>
    </row>
    <row r="18" spans="1:5" x14ac:dyDescent="0.35">
      <c r="A18" s="51">
        <v>18</v>
      </c>
      <c r="B18" s="59" t="s">
        <v>291</v>
      </c>
      <c r="C18" s="56" t="s">
        <v>292</v>
      </c>
      <c r="D18" s="59">
        <v>4</v>
      </c>
      <c r="E18" s="52">
        <v>8</v>
      </c>
    </row>
    <row r="19" spans="1:5" x14ac:dyDescent="0.35">
      <c r="A19" s="51">
        <v>19</v>
      </c>
      <c r="B19" s="59" t="s">
        <v>293</v>
      </c>
      <c r="C19" s="56" t="s">
        <v>294</v>
      </c>
      <c r="D19" s="59">
        <v>7</v>
      </c>
      <c r="E19" s="52">
        <v>7</v>
      </c>
    </row>
    <row r="20" spans="1:5" x14ac:dyDescent="0.35">
      <c r="A20" s="51">
        <v>20</v>
      </c>
      <c r="B20" s="59" t="s">
        <v>256</v>
      </c>
      <c r="C20" s="56" t="s">
        <v>214</v>
      </c>
      <c r="D20" s="59">
        <v>-2</v>
      </c>
      <c r="E20" s="52">
        <v>12</v>
      </c>
    </row>
    <row r="21" spans="1:5" x14ac:dyDescent="0.35">
      <c r="A21" s="51">
        <v>21</v>
      </c>
      <c r="B21" s="59" t="s">
        <v>215</v>
      </c>
      <c r="C21" s="56" t="s">
        <v>211</v>
      </c>
      <c r="D21" s="59">
        <v>-13.5</v>
      </c>
      <c r="E21" s="52">
        <v>10</v>
      </c>
    </row>
    <row r="22" spans="1:5" x14ac:dyDescent="0.35">
      <c r="A22" s="51">
        <v>23</v>
      </c>
      <c r="B22" s="59" t="s">
        <v>295</v>
      </c>
      <c r="C22" s="56" t="s">
        <v>296</v>
      </c>
      <c r="D22" s="59">
        <v>-9.5</v>
      </c>
      <c r="E22" s="52">
        <v>6</v>
      </c>
    </row>
    <row r="23" spans="1:5" x14ac:dyDescent="0.35">
      <c r="A23" s="51">
        <v>24</v>
      </c>
      <c r="B23" s="59" t="s">
        <v>47</v>
      </c>
      <c r="C23" s="56" t="s">
        <v>174</v>
      </c>
      <c r="D23" s="59">
        <v>-27.5</v>
      </c>
      <c r="E23" s="52">
        <v>4</v>
      </c>
    </row>
    <row r="24" spans="1:5" x14ac:dyDescent="0.35">
      <c r="A24" s="51">
        <v>25</v>
      </c>
      <c r="B24" s="59" t="s">
        <v>297</v>
      </c>
      <c r="C24" s="56" t="s">
        <v>298</v>
      </c>
      <c r="D24" s="59">
        <v>2.5</v>
      </c>
      <c r="E24" s="52">
        <v>1</v>
      </c>
    </row>
  </sheetData>
  <conditionalFormatting sqref="D2:D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864F-8213-409B-BCD0-BAD94F61B7C0}">
  <dimension ref="A1:E24"/>
  <sheetViews>
    <sheetView zoomScale="130" zoomScaleNormal="130" workbookViewId="0">
      <selection activeCell="K9" sqref="K9"/>
    </sheetView>
  </sheetViews>
  <sheetFormatPr defaultRowHeight="14.5" x14ac:dyDescent="0.35"/>
  <cols>
    <col min="1" max="1" width="3.453125" bestFit="1" customWidth="1"/>
    <col min="2" max="2" width="15.1796875" bestFit="1" customWidth="1"/>
    <col min="3" max="3" width="10.81640625" customWidth="1"/>
    <col min="4" max="4" width="7.1796875" bestFit="1" customWidth="1"/>
    <col min="5" max="5" width="6.54296875" bestFit="1" customWidth="1"/>
  </cols>
  <sheetData>
    <row r="1" spans="1:5" x14ac:dyDescent="0.35">
      <c r="A1" s="60" t="s">
        <v>98</v>
      </c>
      <c r="B1" s="60" t="s">
        <v>0</v>
      </c>
      <c r="C1" s="61" t="s">
        <v>1</v>
      </c>
      <c r="D1" s="60" t="s">
        <v>2</v>
      </c>
      <c r="E1" s="60" t="s">
        <v>54</v>
      </c>
    </row>
    <row r="2" spans="1:5" x14ac:dyDescent="0.35">
      <c r="A2" s="59">
        <v>1</v>
      </c>
      <c r="B2" s="59" t="s">
        <v>232</v>
      </c>
      <c r="C2" s="62" t="s">
        <v>233</v>
      </c>
      <c r="D2" s="59">
        <v>-28</v>
      </c>
      <c r="E2" s="59">
        <v>50</v>
      </c>
    </row>
    <row r="3" spans="1:5" x14ac:dyDescent="0.35">
      <c r="A3" s="59">
        <v>2</v>
      </c>
      <c r="B3" s="59" t="s">
        <v>234</v>
      </c>
      <c r="C3" s="62" t="s">
        <v>235</v>
      </c>
      <c r="D3" s="59">
        <v>-17.5</v>
      </c>
      <c r="E3" s="59">
        <v>36</v>
      </c>
    </row>
    <row r="4" spans="1:5" x14ac:dyDescent="0.35">
      <c r="A4" s="59">
        <v>3</v>
      </c>
      <c r="B4" s="59" t="s">
        <v>236</v>
      </c>
      <c r="C4" s="62" t="s">
        <v>237</v>
      </c>
      <c r="D4" s="59">
        <v>-41</v>
      </c>
      <c r="E4" s="59">
        <v>46</v>
      </c>
    </row>
    <row r="5" spans="1:5" x14ac:dyDescent="0.35">
      <c r="A5" s="59">
        <v>4</v>
      </c>
      <c r="B5" s="59" t="s">
        <v>17</v>
      </c>
      <c r="C5" s="62" t="s">
        <v>238</v>
      </c>
      <c r="D5" s="59">
        <v>-10</v>
      </c>
      <c r="E5" s="59">
        <v>44</v>
      </c>
    </row>
    <row r="6" spans="1:5" x14ac:dyDescent="0.35">
      <c r="A6" s="59">
        <v>5</v>
      </c>
      <c r="B6" s="59" t="s">
        <v>9</v>
      </c>
      <c r="C6" s="62" t="s">
        <v>239</v>
      </c>
      <c r="D6" s="59">
        <v>-6.5</v>
      </c>
      <c r="E6" s="59">
        <v>31.5</v>
      </c>
    </row>
    <row r="7" spans="1:5" x14ac:dyDescent="0.35">
      <c r="A7" s="59">
        <v>6</v>
      </c>
      <c r="B7" s="59" t="s">
        <v>29</v>
      </c>
      <c r="C7" s="62" t="s">
        <v>114</v>
      </c>
      <c r="D7" s="59">
        <v>-26.5</v>
      </c>
      <c r="E7" s="59">
        <v>40</v>
      </c>
    </row>
    <row r="8" spans="1:5" x14ac:dyDescent="0.35">
      <c r="A8" s="59">
        <v>7</v>
      </c>
      <c r="B8" s="59" t="s">
        <v>41</v>
      </c>
      <c r="C8" s="62" t="s">
        <v>240</v>
      </c>
      <c r="D8" s="59">
        <v>6.5</v>
      </c>
      <c r="E8" s="59">
        <v>28.5</v>
      </c>
    </row>
    <row r="9" spans="1:5" x14ac:dyDescent="0.35">
      <c r="A9" s="59">
        <v>9</v>
      </c>
      <c r="B9" s="59" t="s">
        <v>25</v>
      </c>
      <c r="C9" s="62" t="s">
        <v>241</v>
      </c>
      <c r="D9" s="59">
        <v>2.5</v>
      </c>
      <c r="E9" s="59">
        <v>25.5</v>
      </c>
    </row>
    <row r="10" spans="1:5" x14ac:dyDescent="0.35">
      <c r="A10" s="59">
        <v>10</v>
      </c>
      <c r="B10" s="59" t="s">
        <v>27</v>
      </c>
      <c r="C10" s="62" t="s">
        <v>242</v>
      </c>
      <c r="D10" s="59">
        <v>6.5</v>
      </c>
      <c r="E10" s="59">
        <v>15</v>
      </c>
    </row>
    <row r="11" spans="1:5" x14ac:dyDescent="0.35">
      <c r="A11" s="59">
        <v>11</v>
      </c>
      <c r="B11" s="59" t="s">
        <v>179</v>
      </c>
      <c r="C11" s="62" t="s">
        <v>243</v>
      </c>
      <c r="D11" s="59">
        <v>-25.5</v>
      </c>
      <c r="E11" s="59">
        <v>30</v>
      </c>
    </row>
    <row r="12" spans="1:5" x14ac:dyDescent="0.35">
      <c r="A12" s="59">
        <v>12</v>
      </c>
      <c r="B12" s="59" t="s">
        <v>15</v>
      </c>
      <c r="C12" s="62" t="s">
        <v>244</v>
      </c>
      <c r="D12" s="59">
        <v>-10.5</v>
      </c>
      <c r="E12" s="59">
        <v>28</v>
      </c>
    </row>
    <row r="13" spans="1:5" x14ac:dyDescent="0.35">
      <c r="A13" s="59">
        <v>13</v>
      </c>
      <c r="B13" s="59" t="s">
        <v>23</v>
      </c>
      <c r="C13" s="62" t="s">
        <v>216</v>
      </c>
      <c r="D13" s="59">
        <v>-17</v>
      </c>
      <c r="E13" s="59">
        <v>26</v>
      </c>
    </row>
    <row r="14" spans="1:5" x14ac:dyDescent="0.35">
      <c r="A14" s="59">
        <v>14</v>
      </c>
      <c r="B14" s="59" t="s">
        <v>43</v>
      </c>
      <c r="C14" s="62" t="s">
        <v>245</v>
      </c>
      <c r="D14" s="59">
        <v>-6.5</v>
      </c>
      <c r="E14" s="59">
        <v>12</v>
      </c>
    </row>
    <row r="15" spans="1:5" x14ac:dyDescent="0.35">
      <c r="A15" s="59">
        <v>15</v>
      </c>
      <c r="B15" s="59" t="s">
        <v>215</v>
      </c>
      <c r="C15" s="62" t="s">
        <v>246</v>
      </c>
      <c r="D15" s="59">
        <v>-3.5</v>
      </c>
      <c r="E15" s="59">
        <v>22</v>
      </c>
    </row>
    <row r="16" spans="1:5" x14ac:dyDescent="0.35">
      <c r="A16" s="59">
        <v>16</v>
      </c>
      <c r="B16" s="59" t="s">
        <v>21</v>
      </c>
      <c r="C16" s="62" t="s">
        <v>247</v>
      </c>
      <c r="D16" s="59">
        <v>-2.5</v>
      </c>
      <c r="E16" s="59">
        <v>10</v>
      </c>
    </row>
    <row r="17" spans="1:5" x14ac:dyDescent="0.35">
      <c r="A17" s="59">
        <v>17</v>
      </c>
      <c r="B17" s="59" t="s">
        <v>13</v>
      </c>
      <c r="C17" s="62" t="s">
        <v>248</v>
      </c>
      <c r="D17" s="59">
        <v>4</v>
      </c>
      <c r="E17" s="59">
        <v>18</v>
      </c>
    </row>
    <row r="18" spans="1:5" x14ac:dyDescent="0.35">
      <c r="A18" s="59">
        <v>18</v>
      </c>
      <c r="B18" s="59" t="s">
        <v>19</v>
      </c>
      <c r="C18" s="62" t="s">
        <v>249</v>
      </c>
      <c r="D18" s="59">
        <v>-6.5</v>
      </c>
      <c r="E18" s="59">
        <v>16</v>
      </c>
    </row>
    <row r="19" spans="1:5" x14ac:dyDescent="0.35">
      <c r="A19" s="59">
        <v>20</v>
      </c>
      <c r="B19" s="59" t="s">
        <v>39</v>
      </c>
      <c r="C19" s="62" t="s">
        <v>250</v>
      </c>
      <c r="D19" s="59">
        <v>17.5</v>
      </c>
      <c r="E19" s="59">
        <v>6</v>
      </c>
    </row>
    <row r="20" spans="1:5" x14ac:dyDescent="0.35">
      <c r="A20" s="59">
        <v>21</v>
      </c>
      <c r="B20" s="59" t="s">
        <v>251</v>
      </c>
      <c r="C20" s="62" t="s">
        <v>252</v>
      </c>
      <c r="D20" s="59">
        <v>-12.5</v>
      </c>
      <c r="E20" s="59">
        <v>10</v>
      </c>
    </row>
    <row r="21" spans="1:5" x14ac:dyDescent="0.35">
      <c r="A21" s="59">
        <v>22</v>
      </c>
      <c r="B21" s="59" t="s">
        <v>45</v>
      </c>
      <c r="C21" s="62" t="s">
        <v>253</v>
      </c>
      <c r="D21" s="59">
        <v>7</v>
      </c>
      <c r="E21" s="59">
        <v>6</v>
      </c>
    </row>
    <row r="22" spans="1:5" x14ac:dyDescent="0.35">
      <c r="A22" s="59">
        <v>23</v>
      </c>
      <c r="B22" s="59" t="s">
        <v>254</v>
      </c>
      <c r="C22" s="62" t="s">
        <v>255</v>
      </c>
      <c r="D22" s="59">
        <v>-7</v>
      </c>
      <c r="E22" s="59">
        <v>3</v>
      </c>
    </row>
    <row r="23" spans="1:5" x14ac:dyDescent="0.35">
      <c r="A23" s="59">
        <v>24</v>
      </c>
      <c r="B23" s="59" t="s">
        <v>35</v>
      </c>
      <c r="C23" s="62" t="s">
        <v>10</v>
      </c>
      <c r="D23" s="59">
        <v>-23.5</v>
      </c>
      <c r="E23" s="59">
        <v>4</v>
      </c>
    </row>
    <row r="24" spans="1:5" x14ac:dyDescent="0.35">
      <c r="A24" s="59">
        <v>25</v>
      </c>
      <c r="B24" s="59" t="s">
        <v>256</v>
      </c>
      <c r="C24" s="62" t="s">
        <v>172</v>
      </c>
      <c r="D24" s="59">
        <v>-8</v>
      </c>
      <c r="E24" s="59">
        <v>2</v>
      </c>
    </row>
  </sheetData>
  <conditionalFormatting sqref="D2:D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0669E-FCC8-41AA-A304-DA6FEA0E9F8E}">
  <dimension ref="A1:M24"/>
  <sheetViews>
    <sheetView workbookViewId="0">
      <selection activeCell="M12" sqref="M12"/>
    </sheetView>
  </sheetViews>
  <sheetFormatPr defaultRowHeight="14.5" x14ac:dyDescent="0.35"/>
  <cols>
    <col min="1" max="1" width="5.54296875" bestFit="1" customWidth="1"/>
    <col min="2" max="2" width="12.54296875" bestFit="1" customWidth="1"/>
    <col min="3" max="3" width="19.453125" bestFit="1" customWidth="1"/>
    <col min="4" max="4" width="6.453125" bestFit="1" customWidth="1"/>
    <col min="5" max="5" width="5.81640625" bestFit="1" customWidth="1"/>
    <col min="6" max="6" width="6.54296875" customWidth="1"/>
    <col min="7" max="8" width="8.453125" customWidth="1"/>
  </cols>
  <sheetData>
    <row r="1" spans="1:8" x14ac:dyDescent="0.35">
      <c r="A1" s="53" t="s">
        <v>53</v>
      </c>
      <c r="B1" s="54" t="s">
        <v>0</v>
      </c>
      <c r="C1" s="55" t="s">
        <v>1</v>
      </c>
      <c r="D1" s="54" t="s">
        <v>2</v>
      </c>
      <c r="E1" s="54" t="s">
        <v>54</v>
      </c>
      <c r="F1" s="47"/>
      <c r="G1" s="57" t="s">
        <v>198</v>
      </c>
      <c r="H1" s="57" t="s">
        <v>199</v>
      </c>
    </row>
    <row r="2" spans="1:8" x14ac:dyDescent="0.35">
      <c r="A2" s="51">
        <v>1</v>
      </c>
      <c r="B2" s="48" t="s">
        <v>200</v>
      </c>
      <c r="C2" s="56" t="s">
        <v>110</v>
      </c>
      <c r="D2" s="48">
        <v>-44</v>
      </c>
      <c r="E2" s="49">
        <v>50</v>
      </c>
      <c r="F2" s="47"/>
      <c r="G2" s="48"/>
      <c r="H2" s="48"/>
    </row>
    <row r="3" spans="1:8" x14ac:dyDescent="0.35">
      <c r="A3" s="51">
        <v>2</v>
      </c>
      <c r="B3" s="48" t="s">
        <v>201</v>
      </c>
      <c r="C3" s="56" t="s">
        <v>202</v>
      </c>
      <c r="D3" s="48">
        <v>-40</v>
      </c>
      <c r="E3" s="49">
        <v>48</v>
      </c>
      <c r="F3" s="47"/>
      <c r="G3" s="48"/>
      <c r="H3" s="48"/>
    </row>
    <row r="4" spans="1:8" x14ac:dyDescent="0.35">
      <c r="A4" s="51">
        <v>3</v>
      </c>
      <c r="B4" s="48" t="s">
        <v>159</v>
      </c>
      <c r="C4" s="56" t="s">
        <v>203</v>
      </c>
      <c r="D4" s="48">
        <v>-18.5</v>
      </c>
      <c r="E4" s="49">
        <v>46</v>
      </c>
      <c r="F4" s="47"/>
      <c r="G4" s="48"/>
      <c r="H4" s="48"/>
    </row>
    <row r="5" spans="1:8" x14ac:dyDescent="0.35">
      <c r="A5" s="51">
        <v>4</v>
      </c>
      <c r="B5" s="48" t="s">
        <v>17</v>
      </c>
      <c r="C5" s="56" t="s">
        <v>204</v>
      </c>
      <c r="D5" s="48">
        <v>-17</v>
      </c>
      <c r="E5" s="49">
        <v>44</v>
      </c>
      <c r="F5" s="47"/>
      <c r="G5" s="48"/>
      <c r="H5" s="48"/>
    </row>
    <row r="6" spans="1:8" x14ac:dyDescent="0.35">
      <c r="A6" s="51">
        <v>5</v>
      </c>
      <c r="B6" s="48" t="s">
        <v>9</v>
      </c>
      <c r="C6" s="56" t="s">
        <v>205</v>
      </c>
      <c r="D6" s="48">
        <v>-7</v>
      </c>
      <c r="E6" s="50">
        <v>31.5</v>
      </c>
      <c r="F6" s="47"/>
      <c r="G6" s="48"/>
      <c r="H6" s="48"/>
    </row>
    <row r="7" spans="1:8" x14ac:dyDescent="0.35">
      <c r="A7" s="51">
        <v>6</v>
      </c>
      <c r="B7" s="48" t="s">
        <v>19</v>
      </c>
      <c r="C7" s="56" t="s">
        <v>206</v>
      </c>
      <c r="D7" s="48">
        <v>-13</v>
      </c>
      <c r="E7" s="49">
        <v>40</v>
      </c>
      <c r="F7" s="47"/>
      <c r="G7" s="48"/>
      <c r="H7" s="48"/>
    </row>
    <row r="8" spans="1:8" x14ac:dyDescent="0.35">
      <c r="A8" s="51">
        <v>7</v>
      </c>
      <c r="B8" s="48" t="s">
        <v>29</v>
      </c>
      <c r="C8" s="56" t="s">
        <v>207</v>
      </c>
      <c r="D8" s="48">
        <v>-6.5</v>
      </c>
      <c r="E8" s="49">
        <v>38</v>
      </c>
      <c r="F8" s="47"/>
      <c r="G8" s="48"/>
      <c r="H8" s="48"/>
    </row>
    <row r="9" spans="1:8" x14ac:dyDescent="0.35">
      <c r="A9" s="51">
        <v>8</v>
      </c>
      <c r="B9" s="48" t="s">
        <v>41</v>
      </c>
      <c r="C9" s="56" t="s">
        <v>208</v>
      </c>
      <c r="D9" s="48">
        <v>-25.5</v>
      </c>
      <c r="E9" s="49">
        <v>36</v>
      </c>
      <c r="F9" s="47"/>
      <c r="G9" s="48"/>
      <c r="H9" s="48"/>
    </row>
    <row r="10" spans="1:8" x14ac:dyDescent="0.35">
      <c r="A10" s="51">
        <v>10</v>
      </c>
      <c r="B10" s="48" t="s">
        <v>39</v>
      </c>
      <c r="C10" s="56" t="s">
        <v>209</v>
      </c>
      <c r="D10" s="48">
        <v>2.5</v>
      </c>
      <c r="E10" s="50">
        <v>24</v>
      </c>
      <c r="F10" s="47"/>
      <c r="G10" s="48"/>
      <c r="H10" s="48"/>
    </row>
    <row r="11" spans="1:8" x14ac:dyDescent="0.35">
      <c r="A11" s="51">
        <v>11</v>
      </c>
      <c r="B11" s="48" t="s">
        <v>128</v>
      </c>
      <c r="C11" s="56" t="s">
        <v>210</v>
      </c>
      <c r="D11" s="48">
        <v>-11</v>
      </c>
      <c r="E11" s="50">
        <v>22.5</v>
      </c>
      <c r="F11" s="47"/>
      <c r="G11" s="48"/>
      <c r="H11" s="48"/>
    </row>
    <row r="12" spans="1:8" x14ac:dyDescent="0.35">
      <c r="A12" s="51">
        <v>12</v>
      </c>
      <c r="B12" s="48" t="s">
        <v>27</v>
      </c>
      <c r="C12" s="56" t="s">
        <v>161</v>
      </c>
      <c r="D12" s="48">
        <v>-39</v>
      </c>
      <c r="E12" s="49">
        <v>28</v>
      </c>
      <c r="F12" s="47"/>
      <c r="G12" s="48"/>
      <c r="H12" s="48"/>
    </row>
    <row r="13" spans="1:8" x14ac:dyDescent="0.35">
      <c r="A13" s="51">
        <v>13</v>
      </c>
      <c r="B13" s="48" t="s">
        <v>15</v>
      </c>
      <c r="C13" s="56" t="s">
        <v>211</v>
      </c>
      <c r="D13" s="48">
        <v>-14</v>
      </c>
      <c r="E13" s="49">
        <v>26</v>
      </c>
      <c r="F13" s="47"/>
      <c r="G13" s="48"/>
      <c r="H13" s="48"/>
    </row>
    <row r="14" spans="1:8" x14ac:dyDescent="0.35">
      <c r="A14" s="51">
        <v>14</v>
      </c>
      <c r="B14" s="48" t="s">
        <v>179</v>
      </c>
      <c r="C14" s="56" t="s">
        <v>26</v>
      </c>
      <c r="D14" s="48">
        <v>-27</v>
      </c>
      <c r="E14" s="49">
        <v>24</v>
      </c>
      <c r="F14" s="47"/>
      <c r="G14" s="48"/>
      <c r="H14" s="48"/>
    </row>
    <row r="15" spans="1:8" x14ac:dyDescent="0.35">
      <c r="A15" s="51">
        <v>15</v>
      </c>
      <c r="B15" s="48" t="s">
        <v>23</v>
      </c>
      <c r="C15" s="56" t="s">
        <v>212</v>
      </c>
      <c r="D15" s="48">
        <v>-6.5</v>
      </c>
      <c r="E15" s="49">
        <v>22</v>
      </c>
      <c r="F15" s="47"/>
      <c r="G15" s="48"/>
      <c r="H15" s="48"/>
    </row>
    <row r="16" spans="1:8" x14ac:dyDescent="0.35">
      <c r="A16" s="51">
        <v>16</v>
      </c>
      <c r="B16" s="48" t="s">
        <v>43</v>
      </c>
      <c r="C16" s="56" t="s">
        <v>213</v>
      </c>
      <c r="D16" s="48">
        <v>-21</v>
      </c>
      <c r="E16" s="49">
        <v>20</v>
      </c>
      <c r="F16" s="47"/>
      <c r="G16" s="48"/>
      <c r="H16" s="48"/>
    </row>
    <row r="17" spans="1:13" x14ac:dyDescent="0.35">
      <c r="A17" s="51">
        <v>17</v>
      </c>
      <c r="B17" s="48" t="s">
        <v>21</v>
      </c>
      <c r="C17" s="56" t="s">
        <v>214</v>
      </c>
      <c r="D17" s="48">
        <v>2</v>
      </c>
      <c r="E17" s="49">
        <v>18</v>
      </c>
      <c r="F17" s="47"/>
      <c r="G17" s="48"/>
      <c r="H17" s="48"/>
    </row>
    <row r="18" spans="1:13" x14ac:dyDescent="0.35">
      <c r="A18" s="51">
        <v>18</v>
      </c>
      <c r="B18" s="48" t="s">
        <v>215</v>
      </c>
      <c r="C18" s="56" t="s">
        <v>216</v>
      </c>
      <c r="D18" s="48">
        <v>-12.5</v>
      </c>
      <c r="E18" s="49">
        <v>16</v>
      </c>
      <c r="F18" s="47"/>
      <c r="G18" s="48"/>
      <c r="H18" s="48"/>
      <c r="M18" t="s">
        <v>222</v>
      </c>
    </row>
    <row r="19" spans="1:13" x14ac:dyDescent="0.35">
      <c r="A19" s="51">
        <v>19</v>
      </c>
      <c r="B19" s="48" t="s">
        <v>51</v>
      </c>
      <c r="C19" s="56" t="s">
        <v>217</v>
      </c>
      <c r="D19" s="48">
        <v>-22.5</v>
      </c>
      <c r="E19" s="49">
        <v>14</v>
      </c>
      <c r="F19" s="47"/>
      <c r="G19" s="48"/>
      <c r="H19" s="48"/>
    </row>
    <row r="20" spans="1:13" x14ac:dyDescent="0.35">
      <c r="A20" s="51">
        <v>20</v>
      </c>
      <c r="B20" s="48" t="s">
        <v>115</v>
      </c>
      <c r="C20" s="56" t="s">
        <v>218</v>
      </c>
      <c r="D20" s="48">
        <v>11</v>
      </c>
      <c r="E20" s="52">
        <v>6</v>
      </c>
      <c r="F20" s="47"/>
      <c r="G20" s="48"/>
      <c r="H20" s="48"/>
    </row>
    <row r="21" spans="1:13" x14ac:dyDescent="0.35">
      <c r="A21" s="51">
        <v>21</v>
      </c>
      <c r="B21" s="48" t="s">
        <v>45</v>
      </c>
      <c r="C21" s="56" t="s">
        <v>219</v>
      </c>
      <c r="D21" s="48">
        <v>7</v>
      </c>
      <c r="E21" s="52">
        <v>5</v>
      </c>
      <c r="F21" s="47"/>
      <c r="G21" s="48"/>
      <c r="H21" s="48"/>
    </row>
    <row r="22" spans="1:13" x14ac:dyDescent="0.35">
      <c r="A22" s="51">
        <v>22</v>
      </c>
      <c r="B22" s="48" t="s">
        <v>177</v>
      </c>
      <c r="C22" s="56" t="s">
        <v>130</v>
      </c>
      <c r="D22" s="48">
        <v>-6</v>
      </c>
      <c r="E22" s="49">
        <v>8</v>
      </c>
      <c r="F22" s="47"/>
      <c r="G22" s="48"/>
      <c r="H22" s="48"/>
    </row>
    <row r="23" spans="1:13" x14ac:dyDescent="0.35">
      <c r="A23" s="51">
        <v>23</v>
      </c>
      <c r="B23" s="48" t="s">
        <v>13</v>
      </c>
      <c r="C23" s="56" t="s">
        <v>220</v>
      </c>
      <c r="D23" s="48">
        <v>-2.5</v>
      </c>
      <c r="E23" s="52">
        <v>3</v>
      </c>
      <c r="F23" s="47"/>
      <c r="G23" s="48"/>
      <c r="H23" s="48"/>
    </row>
    <row r="24" spans="1:13" x14ac:dyDescent="0.35">
      <c r="A24" s="51">
        <v>25</v>
      </c>
      <c r="B24" s="48" t="s">
        <v>33</v>
      </c>
      <c r="C24" s="56" t="s">
        <v>221</v>
      </c>
      <c r="D24" s="48">
        <v>-26</v>
      </c>
      <c r="E24" s="49">
        <v>2</v>
      </c>
      <c r="F24" s="47"/>
      <c r="G24" s="48"/>
      <c r="H24" s="48"/>
    </row>
  </sheetData>
  <conditionalFormatting sqref="D2:D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2B58-A2FE-4E4A-AF7D-4FBE4DC07F23}">
  <dimension ref="A1:K26"/>
  <sheetViews>
    <sheetView zoomScale="115" zoomScaleNormal="115" workbookViewId="0">
      <selection activeCell="C35" sqref="C35"/>
    </sheetView>
  </sheetViews>
  <sheetFormatPr defaultRowHeight="14.5" x14ac:dyDescent="0.35"/>
  <cols>
    <col min="1" max="1" width="3.453125" bestFit="1" customWidth="1"/>
    <col min="2" max="2" width="15.1796875" bestFit="1" customWidth="1"/>
    <col min="3" max="3" width="20.453125" bestFit="1" customWidth="1"/>
    <col min="4" max="4" width="7.1796875" bestFit="1" customWidth="1"/>
    <col min="5" max="5" width="6.54296875" bestFit="1" customWidth="1"/>
    <col min="6" max="6" width="4.81640625" customWidth="1"/>
    <col min="7" max="7" width="12.453125" bestFit="1" customWidth="1"/>
    <col min="8" max="8" width="10.453125" bestFit="1" customWidth="1"/>
    <col min="9" max="9" width="4.453125" customWidth="1"/>
    <col min="10" max="10" width="15" bestFit="1" customWidth="1"/>
    <col min="11" max="11" width="15.453125" bestFit="1" customWidth="1"/>
  </cols>
  <sheetData>
    <row r="1" spans="1:11" x14ac:dyDescent="0.35">
      <c r="A1" s="39" t="s">
        <v>98</v>
      </c>
      <c r="B1" s="36" t="s">
        <v>184</v>
      </c>
      <c r="C1" s="41" t="s">
        <v>1</v>
      </c>
      <c r="D1" s="36" t="s">
        <v>2</v>
      </c>
      <c r="E1" s="36" t="s">
        <v>54</v>
      </c>
      <c r="F1" s="34"/>
      <c r="G1" s="37" t="s">
        <v>185</v>
      </c>
      <c r="H1" s="37" t="s">
        <v>186</v>
      </c>
      <c r="J1" s="37" t="s">
        <v>187</v>
      </c>
      <c r="K1" s="37" t="s">
        <v>188</v>
      </c>
    </row>
    <row r="2" spans="1:11" x14ac:dyDescent="0.35">
      <c r="A2" s="40">
        <v>1</v>
      </c>
      <c r="B2" s="35" t="s">
        <v>155</v>
      </c>
      <c r="C2" s="33" t="s">
        <v>156</v>
      </c>
      <c r="D2" s="35">
        <v>-24.5</v>
      </c>
      <c r="E2" s="42">
        <v>50</v>
      </c>
      <c r="F2" s="34"/>
      <c r="G2" s="35">
        <v>75</v>
      </c>
      <c r="H2" s="35">
        <f>-ROUND(E2/4*2,0)/2</f>
        <v>-12.5</v>
      </c>
      <c r="J2" s="43"/>
      <c r="K2" s="38"/>
    </row>
    <row r="3" spans="1:11" x14ac:dyDescent="0.35">
      <c r="A3" s="40">
        <v>2</v>
      </c>
      <c r="B3" s="35" t="s">
        <v>157</v>
      </c>
      <c r="C3" s="33" t="s">
        <v>158</v>
      </c>
      <c r="D3" s="35">
        <v>-49</v>
      </c>
      <c r="E3" s="42">
        <v>60</v>
      </c>
      <c r="F3" s="34"/>
      <c r="G3" s="35">
        <v>90</v>
      </c>
      <c r="H3" s="35">
        <f t="shared" ref="H3:H26" si="0">-ROUND(E3/4*2,0)/2</f>
        <v>-15</v>
      </c>
      <c r="J3" s="43"/>
      <c r="K3" s="38"/>
    </row>
    <row r="4" spans="1:11" x14ac:dyDescent="0.35">
      <c r="A4" s="40">
        <v>3</v>
      </c>
      <c r="B4" s="35" t="s">
        <v>159</v>
      </c>
      <c r="C4" s="33" t="s">
        <v>160</v>
      </c>
      <c r="D4" s="35">
        <v>-31</v>
      </c>
      <c r="E4" s="42">
        <v>46</v>
      </c>
      <c r="F4" s="34"/>
      <c r="G4" s="35">
        <v>69</v>
      </c>
      <c r="H4" s="35">
        <f t="shared" si="0"/>
        <v>-11.5</v>
      </c>
      <c r="J4" s="43"/>
      <c r="K4" s="38"/>
    </row>
    <row r="5" spans="1:11" x14ac:dyDescent="0.35">
      <c r="A5" s="40">
        <v>4</v>
      </c>
      <c r="B5" s="35" t="s">
        <v>17</v>
      </c>
      <c r="C5" s="33" t="s">
        <v>161</v>
      </c>
      <c r="D5" s="35">
        <v>-46.5</v>
      </c>
      <c r="E5" s="42">
        <v>44</v>
      </c>
      <c r="F5" s="34"/>
      <c r="G5" s="35">
        <v>66</v>
      </c>
      <c r="H5" s="35">
        <f t="shared" si="0"/>
        <v>-11</v>
      </c>
      <c r="J5" s="43"/>
      <c r="K5" s="38"/>
    </row>
    <row r="6" spans="1:11" x14ac:dyDescent="0.35">
      <c r="A6" s="40">
        <v>5</v>
      </c>
      <c r="B6" s="35" t="s">
        <v>9</v>
      </c>
      <c r="C6" s="33" t="s">
        <v>162</v>
      </c>
      <c r="D6" s="35">
        <v>-32</v>
      </c>
      <c r="E6" s="42">
        <v>42</v>
      </c>
      <c r="F6" s="34"/>
      <c r="G6" s="35">
        <v>63</v>
      </c>
      <c r="H6" s="35">
        <f t="shared" si="0"/>
        <v>-10.5</v>
      </c>
      <c r="J6" s="43"/>
      <c r="K6" s="38"/>
    </row>
    <row r="7" spans="1:11" x14ac:dyDescent="0.35">
      <c r="A7" s="40">
        <v>6</v>
      </c>
      <c r="B7" s="35" t="s">
        <v>19</v>
      </c>
      <c r="C7" s="33" t="s">
        <v>163</v>
      </c>
      <c r="D7" s="35">
        <v>-13.5</v>
      </c>
      <c r="E7" s="42">
        <v>40</v>
      </c>
      <c r="F7" s="34"/>
      <c r="G7" s="35">
        <v>60</v>
      </c>
      <c r="H7" s="35">
        <f t="shared" si="0"/>
        <v>-10</v>
      </c>
      <c r="J7" s="43"/>
      <c r="K7" s="38"/>
    </row>
    <row r="8" spans="1:11" x14ac:dyDescent="0.35">
      <c r="A8" s="40">
        <v>7</v>
      </c>
      <c r="B8" s="35" t="s">
        <v>29</v>
      </c>
      <c r="C8" s="33" t="s">
        <v>164</v>
      </c>
      <c r="D8" s="35">
        <v>-12.5</v>
      </c>
      <c r="E8" s="42">
        <v>38</v>
      </c>
      <c r="F8" s="34"/>
      <c r="G8" s="35">
        <v>57</v>
      </c>
      <c r="H8" s="35">
        <f t="shared" si="0"/>
        <v>-9.5</v>
      </c>
      <c r="J8" s="43"/>
      <c r="K8" s="38"/>
    </row>
    <row r="9" spans="1:11" x14ac:dyDescent="0.35">
      <c r="A9" s="40">
        <v>8</v>
      </c>
      <c r="B9" s="35" t="s">
        <v>25</v>
      </c>
      <c r="C9" s="33" t="s">
        <v>165</v>
      </c>
      <c r="D9" s="35"/>
      <c r="E9" s="42">
        <v>45</v>
      </c>
      <c r="F9" s="34"/>
      <c r="G9" s="35">
        <v>67.5</v>
      </c>
      <c r="H9" s="35">
        <f t="shared" si="0"/>
        <v>-11.5</v>
      </c>
      <c r="J9" s="43"/>
      <c r="K9" s="38"/>
    </row>
    <row r="10" spans="1:11" x14ac:dyDescent="0.35">
      <c r="A10" s="40">
        <v>9</v>
      </c>
      <c r="B10" s="35" t="s">
        <v>41</v>
      </c>
      <c r="C10" s="33" t="s">
        <v>166</v>
      </c>
      <c r="D10" s="35"/>
      <c r="E10" s="42">
        <v>42.5</v>
      </c>
      <c r="F10" s="34"/>
      <c r="G10" s="35">
        <v>64</v>
      </c>
      <c r="H10" s="35">
        <f t="shared" si="0"/>
        <v>-10.5</v>
      </c>
      <c r="J10" s="43"/>
      <c r="K10" s="38"/>
    </row>
    <row r="11" spans="1:11" x14ac:dyDescent="0.35">
      <c r="A11" s="40">
        <v>10</v>
      </c>
      <c r="B11" s="35" t="s">
        <v>39</v>
      </c>
      <c r="C11" s="33" t="s">
        <v>167</v>
      </c>
      <c r="D11" s="35"/>
      <c r="E11" s="42">
        <v>40</v>
      </c>
      <c r="F11" s="34"/>
      <c r="G11" s="35">
        <v>60</v>
      </c>
      <c r="H11" s="35">
        <f t="shared" si="0"/>
        <v>-10</v>
      </c>
      <c r="J11" s="43"/>
      <c r="K11" s="38"/>
    </row>
    <row r="12" spans="1:11" x14ac:dyDescent="0.35">
      <c r="A12" s="40">
        <v>11</v>
      </c>
      <c r="B12" s="35" t="s">
        <v>31</v>
      </c>
      <c r="C12" s="33" t="s">
        <v>168</v>
      </c>
      <c r="D12" s="35">
        <v>2.5</v>
      </c>
      <c r="E12" s="42">
        <v>30</v>
      </c>
      <c r="F12" s="34"/>
      <c r="G12" s="35">
        <v>45</v>
      </c>
      <c r="H12" s="35">
        <f t="shared" si="0"/>
        <v>-7.5</v>
      </c>
      <c r="J12" s="44"/>
      <c r="K12" s="45"/>
    </row>
    <row r="13" spans="1:11" x14ac:dyDescent="0.35">
      <c r="A13" s="40">
        <v>12</v>
      </c>
      <c r="B13" s="35" t="s">
        <v>51</v>
      </c>
      <c r="C13" s="32" t="s">
        <v>169</v>
      </c>
      <c r="D13" s="35">
        <v>3.5</v>
      </c>
      <c r="E13" s="42">
        <v>21</v>
      </c>
      <c r="F13" s="34"/>
      <c r="G13" s="35">
        <v>31.5</v>
      </c>
      <c r="H13" s="35">
        <f t="shared" si="0"/>
        <v>-5.5</v>
      </c>
      <c r="J13" s="44"/>
      <c r="K13" s="45"/>
    </row>
    <row r="14" spans="1:11" x14ac:dyDescent="0.35">
      <c r="A14" s="40">
        <v>13</v>
      </c>
      <c r="B14" s="35" t="s">
        <v>33</v>
      </c>
      <c r="C14" s="33" t="s">
        <v>170</v>
      </c>
      <c r="D14" s="35">
        <v>5.5</v>
      </c>
      <c r="E14" s="42">
        <v>19.5</v>
      </c>
      <c r="F14" s="34"/>
      <c r="G14" s="35">
        <v>29.5</v>
      </c>
      <c r="H14" s="35">
        <f t="shared" si="0"/>
        <v>-5</v>
      </c>
      <c r="J14" s="44"/>
      <c r="K14" s="45"/>
    </row>
    <row r="15" spans="1:11" x14ac:dyDescent="0.35">
      <c r="A15" s="40">
        <v>14</v>
      </c>
      <c r="B15" s="35" t="s">
        <v>15</v>
      </c>
      <c r="C15" s="33" t="s">
        <v>171</v>
      </c>
      <c r="D15" s="35">
        <v>-21</v>
      </c>
      <c r="E15" s="42">
        <v>24</v>
      </c>
      <c r="F15" s="34"/>
      <c r="G15" s="35">
        <v>36</v>
      </c>
      <c r="H15" s="35">
        <f t="shared" si="0"/>
        <v>-6</v>
      </c>
      <c r="J15" s="43"/>
      <c r="K15" s="38"/>
    </row>
    <row r="16" spans="1:11" x14ac:dyDescent="0.35">
      <c r="A16" s="40">
        <v>15</v>
      </c>
      <c r="B16" s="35" t="s">
        <v>128</v>
      </c>
      <c r="C16" s="33" t="s">
        <v>118</v>
      </c>
      <c r="D16" s="35">
        <v>-46.5</v>
      </c>
      <c r="E16" s="42">
        <v>22</v>
      </c>
      <c r="F16" s="34"/>
      <c r="G16" s="35">
        <v>33</v>
      </c>
      <c r="H16" s="35">
        <f t="shared" si="0"/>
        <v>-5.5</v>
      </c>
      <c r="J16" s="43"/>
      <c r="K16" s="38"/>
    </row>
    <row r="17" spans="1:11" x14ac:dyDescent="0.35">
      <c r="A17" s="40">
        <v>16</v>
      </c>
      <c r="B17" s="35" t="s">
        <v>27</v>
      </c>
      <c r="C17" s="33" t="s">
        <v>172</v>
      </c>
      <c r="D17" s="35">
        <v>-10</v>
      </c>
      <c r="E17" s="42">
        <v>20</v>
      </c>
      <c r="F17" s="34"/>
      <c r="G17" s="35">
        <v>30</v>
      </c>
      <c r="H17" s="35">
        <f t="shared" si="0"/>
        <v>-5</v>
      </c>
      <c r="J17" s="43"/>
      <c r="K17" s="38"/>
    </row>
    <row r="18" spans="1:11" x14ac:dyDescent="0.35">
      <c r="A18" s="40">
        <v>17</v>
      </c>
      <c r="B18" s="35" t="s">
        <v>21</v>
      </c>
      <c r="C18" s="33" t="s">
        <v>173</v>
      </c>
      <c r="D18" s="35">
        <v>-31.5</v>
      </c>
      <c r="E18" s="42">
        <v>18</v>
      </c>
      <c r="F18" s="34"/>
      <c r="G18" s="35">
        <v>27</v>
      </c>
      <c r="H18" s="35">
        <f t="shared" si="0"/>
        <v>-4.5</v>
      </c>
      <c r="J18" s="43"/>
      <c r="K18" s="38"/>
    </row>
    <row r="19" spans="1:11" x14ac:dyDescent="0.35">
      <c r="A19" s="40">
        <v>18</v>
      </c>
      <c r="B19" s="35" t="s">
        <v>115</v>
      </c>
      <c r="C19" s="33" t="s">
        <v>174</v>
      </c>
      <c r="D19" s="35">
        <v>-24.5</v>
      </c>
      <c r="E19" s="42">
        <v>16</v>
      </c>
      <c r="F19" s="34"/>
      <c r="G19" s="35">
        <v>24</v>
      </c>
      <c r="H19" s="35">
        <f t="shared" si="0"/>
        <v>-4</v>
      </c>
      <c r="J19" s="43"/>
      <c r="K19" s="38"/>
    </row>
    <row r="20" spans="1:11" x14ac:dyDescent="0.35">
      <c r="A20" s="40">
        <v>19</v>
      </c>
      <c r="B20" s="35" t="s">
        <v>45</v>
      </c>
      <c r="C20" s="33" t="s">
        <v>175</v>
      </c>
      <c r="D20" s="35">
        <v>-16</v>
      </c>
      <c r="E20" s="42">
        <v>14</v>
      </c>
      <c r="F20" s="34"/>
      <c r="G20" s="35">
        <v>21</v>
      </c>
      <c r="H20" s="35">
        <f t="shared" si="0"/>
        <v>-3.5</v>
      </c>
      <c r="J20" s="43"/>
      <c r="K20" s="38"/>
    </row>
    <row r="21" spans="1:11" x14ac:dyDescent="0.35">
      <c r="A21" s="40">
        <v>20</v>
      </c>
      <c r="B21" s="35" t="s">
        <v>43</v>
      </c>
      <c r="C21" s="33" t="s">
        <v>176</v>
      </c>
      <c r="D21" s="35">
        <v>-14.5</v>
      </c>
      <c r="E21" s="42">
        <v>12</v>
      </c>
      <c r="F21" s="34"/>
      <c r="G21" s="35">
        <v>18</v>
      </c>
      <c r="H21" s="35">
        <f t="shared" si="0"/>
        <v>-3</v>
      </c>
      <c r="J21" s="43"/>
      <c r="K21" s="38"/>
    </row>
    <row r="22" spans="1:11" x14ac:dyDescent="0.35">
      <c r="A22" s="40">
        <v>21</v>
      </c>
      <c r="B22" s="35" t="s">
        <v>177</v>
      </c>
      <c r="C22" s="33" t="s">
        <v>178</v>
      </c>
      <c r="D22" s="35">
        <v>-12.5</v>
      </c>
      <c r="E22" s="42">
        <v>10</v>
      </c>
      <c r="F22" s="34"/>
      <c r="G22" s="35">
        <v>15</v>
      </c>
      <c r="H22" s="35">
        <f t="shared" si="0"/>
        <v>-2.5</v>
      </c>
      <c r="J22" s="43"/>
      <c r="K22" s="38"/>
    </row>
    <row r="23" spans="1:11" x14ac:dyDescent="0.35">
      <c r="A23" s="40">
        <v>22</v>
      </c>
      <c r="B23" s="35" t="s">
        <v>179</v>
      </c>
      <c r="C23" s="33" t="s">
        <v>180</v>
      </c>
      <c r="D23" s="35">
        <v>-3</v>
      </c>
      <c r="E23" s="42">
        <v>8</v>
      </c>
      <c r="F23" s="34"/>
      <c r="G23" s="35">
        <v>12</v>
      </c>
      <c r="H23" s="35">
        <f t="shared" si="0"/>
        <v>-2</v>
      </c>
      <c r="J23" s="43"/>
      <c r="K23" s="38"/>
    </row>
    <row r="24" spans="1:11" x14ac:dyDescent="0.35">
      <c r="A24" s="40">
        <v>23</v>
      </c>
      <c r="B24" s="35" t="s">
        <v>35</v>
      </c>
      <c r="C24" s="33" t="s">
        <v>181</v>
      </c>
      <c r="D24" s="35">
        <v>-11</v>
      </c>
      <c r="E24" s="42">
        <v>6</v>
      </c>
      <c r="F24" s="34"/>
      <c r="G24" s="35">
        <v>9</v>
      </c>
      <c r="H24" s="35">
        <f t="shared" si="0"/>
        <v>-1.5</v>
      </c>
      <c r="J24" s="43"/>
      <c r="K24" s="38"/>
    </row>
    <row r="25" spans="1:11" x14ac:dyDescent="0.35">
      <c r="A25" s="40">
        <v>24</v>
      </c>
      <c r="B25" s="35" t="s">
        <v>13</v>
      </c>
      <c r="C25" s="33" t="s">
        <v>182</v>
      </c>
      <c r="D25" s="35">
        <v>-5.5</v>
      </c>
      <c r="E25" s="42">
        <v>2</v>
      </c>
      <c r="F25" s="34"/>
      <c r="G25" s="35">
        <v>3</v>
      </c>
      <c r="H25" s="35">
        <f t="shared" si="0"/>
        <v>-0.5</v>
      </c>
      <c r="J25" s="43"/>
      <c r="K25" s="38"/>
    </row>
    <row r="26" spans="1:11" x14ac:dyDescent="0.35">
      <c r="A26" s="40">
        <v>25</v>
      </c>
      <c r="B26" s="35" t="s">
        <v>23</v>
      </c>
      <c r="C26" s="32" t="s">
        <v>183</v>
      </c>
      <c r="D26" s="35">
        <v>-3.5</v>
      </c>
      <c r="E26" s="42">
        <v>1</v>
      </c>
      <c r="F26" s="34"/>
      <c r="G26" s="35">
        <v>1.5</v>
      </c>
      <c r="H26" s="35">
        <f t="shared" si="0"/>
        <v>-0.5</v>
      </c>
      <c r="J26" s="43"/>
      <c r="K26" s="38"/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2D34-8FA4-4D0A-8EAB-C617A35FC647}">
  <dimension ref="A1:M33"/>
  <sheetViews>
    <sheetView workbookViewId="0">
      <selection activeCell="B77" sqref="B77"/>
    </sheetView>
  </sheetViews>
  <sheetFormatPr defaultRowHeight="14.5" x14ac:dyDescent="0.35"/>
  <cols>
    <col min="1" max="1" width="3.453125" bestFit="1" customWidth="1"/>
    <col min="2" max="2" width="14.1796875" bestFit="1" customWidth="1"/>
    <col min="3" max="3" width="19.453125" bestFit="1" customWidth="1"/>
    <col min="4" max="4" width="7.453125" bestFit="1" customWidth="1"/>
    <col min="5" max="5" width="5.81640625" bestFit="1" customWidth="1"/>
    <col min="7" max="7" width="8.453125" customWidth="1"/>
    <col min="8" max="8" width="7.453125" bestFit="1" customWidth="1"/>
    <col min="9" max="9" width="16.1796875" bestFit="1" customWidth="1"/>
    <col min="11" max="11" width="6.1796875" bestFit="1" customWidth="1"/>
    <col min="12" max="12" width="7.453125" bestFit="1" customWidth="1"/>
    <col min="13" max="13" width="16.1796875" bestFit="1" customWidth="1"/>
  </cols>
  <sheetData>
    <row r="1" spans="1:13" x14ac:dyDescent="0.35">
      <c r="A1" s="120" t="s">
        <v>131</v>
      </c>
      <c r="B1" s="120"/>
      <c r="C1" s="120"/>
      <c r="D1" s="120"/>
      <c r="E1" s="120"/>
      <c r="G1" s="120" t="s">
        <v>135</v>
      </c>
      <c r="H1" s="120"/>
      <c r="I1" s="120"/>
      <c r="K1" s="120" t="s">
        <v>136</v>
      </c>
      <c r="L1" s="120"/>
      <c r="M1" s="120"/>
    </row>
    <row r="2" spans="1:13" ht="15" thickBot="1" x14ac:dyDescent="0.4"/>
    <row r="3" spans="1:13" ht="15.5" x14ac:dyDescent="0.35">
      <c r="A3" s="18" t="s">
        <v>98</v>
      </c>
      <c r="B3" s="19" t="s">
        <v>99</v>
      </c>
      <c r="C3" s="22" t="s">
        <v>1</v>
      </c>
      <c r="D3" s="19" t="s">
        <v>2</v>
      </c>
      <c r="E3" s="19" t="s">
        <v>100</v>
      </c>
      <c r="G3" s="24" t="s">
        <v>132</v>
      </c>
      <c r="H3" s="24" t="s">
        <v>2</v>
      </c>
      <c r="I3" s="24" t="s">
        <v>133</v>
      </c>
      <c r="K3" s="24" t="s">
        <v>132</v>
      </c>
      <c r="L3" s="24" t="s">
        <v>2</v>
      </c>
      <c r="M3" s="24" t="s">
        <v>133</v>
      </c>
    </row>
    <row r="4" spans="1:13" ht="15.5" x14ac:dyDescent="0.35">
      <c r="A4" s="20">
        <v>1</v>
      </c>
      <c r="B4" s="3" t="s">
        <v>101</v>
      </c>
      <c r="C4" s="23" t="s">
        <v>102</v>
      </c>
      <c r="D4" s="3">
        <v>-20</v>
      </c>
      <c r="E4" s="21">
        <v>50</v>
      </c>
      <c r="G4" s="29">
        <v>17</v>
      </c>
      <c r="H4" s="25">
        <v>6.5</v>
      </c>
      <c r="I4" s="25">
        <v>14.5</v>
      </c>
      <c r="K4" s="25">
        <v>2</v>
      </c>
      <c r="L4" s="25"/>
      <c r="M4" s="25">
        <v>60</v>
      </c>
    </row>
    <row r="5" spans="1:13" ht="15.5" x14ac:dyDescent="0.35">
      <c r="A5" s="20">
        <v>2</v>
      </c>
      <c r="B5" s="3" t="s">
        <v>103</v>
      </c>
      <c r="C5" s="23" t="s">
        <v>104</v>
      </c>
      <c r="D5" s="3"/>
      <c r="E5" s="5">
        <f>24*2.5</f>
        <v>60</v>
      </c>
      <c r="G5" s="27">
        <v>20</v>
      </c>
      <c r="H5" s="25">
        <v>4.5</v>
      </c>
      <c r="I5" s="25">
        <v>6</v>
      </c>
      <c r="K5" s="25">
        <v>5</v>
      </c>
      <c r="L5" s="25"/>
      <c r="M5" s="25">
        <v>52.5</v>
      </c>
    </row>
    <row r="6" spans="1:13" ht="15.5" x14ac:dyDescent="0.35">
      <c r="A6" s="20">
        <v>3</v>
      </c>
      <c r="B6" s="3" t="s">
        <v>105</v>
      </c>
      <c r="C6" s="23" t="s">
        <v>106</v>
      </c>
      <c r="D6" s="3">
        <v>-43.5</v>
      </c>
      <c r="E6" s="21">
        <v>46</v>
      </c>
      <c r="G6" s="28">
        <v>9</v>
      </c>
      <c r="H6" s="25">
        <v>3.5</v>
      </c>
      <c r="I6" s="25">
        <v>25.5</v>
      </c>
      <c r="K6" s="25">
        <v>1</v>
      </c>
      <c r="L6" s="25">
        <v>-20</v>
      </c>
      <c r="M6" s="25">
        <v>50</v>
      </c>
    </row>
    <row r="7" spans="1:13" ht="15.5" x14ac:dyDescent="0.35">
      <c r="A7" s="20">
        <v>4</v>
      </c>
      <c r="B7" s="3" t="s">
        <v>17</v>
      </c>
      <c r="C7" s="23" t="s">
        <v>107</v>
      </c>
      <c r="D7" s="3">
        <v>-51</v>
      </c>
      <c r="E7" s="21">
        <v>44</v>
      </c>
      <c r="G7" s="26">
        <v>25</v>
      </c>
      <c r="H7" s="25">
        <v>3</v>
      </c>
      <c r="I7" s="25">
        <v>2</v>
      </c>
      <c r="K7" s="25">
        <v>3</v>
      </c>
      <c r="L7" s="25">
        <v>-43.5</v>
      </c>
      <c r="M7" s="25">
        <v>46</v>
      </c>
    </row>
    <row r="8" spans="1:13" ht="15.5" x14ac:dyDescent="0.35">
      <c r="A8" s="20">
        <v>5</v>
      </c>
      <c r="B8" s="3" t="s">
        <v>9</v>
      </c>
      <c r="C8" s="23" t="s">
        <v>108</v>
      </c>
      <c r="D8" s="3"/>
      <c r="E8" s="5">
        <f>21*2.5</f>
        <v>52.5</v>
      </c>
      <c r="G8" s="28">
        <v>21</v>
      </c>
      <c r="H8" s="25">
        <v>-3.5</v>
      </c>
      <c r="I8" s="25">
        <v>5</v>
      </c>
      <c r="K8" s="25">
        <v>4</v>
      </c>
      <c r="L8" s="25">
        <v>-51</v>
      </c>
      <c r="M8" s="25">
        <v>44</v>
      </c>
    </row>
    <row r="9" spans="1:13" ht="15.5" x14ac:dyDescent="0.35">
      <c r="A9" s="20">
        <v>6</v>
      </c>
      <c r="B9" s="3" t="s">
        <v>13</v>
      </c>
      <c r="C9" s="23" t="s">
        <v>109</v>
      </c>
      <c r="D9" s="3">
        <v>-18</v>
      </c>
      <c r="E9" s="1">
        <v>40</v>
      </c>
      <c r="G9" s="27">
        <v>12</v>
      </c>
      <c r="H9" s="25">
        <v>-4.5</v>
      </c>
      <c r="I9" s="25">
        <v>21</v>
      </c>
      <c r="K9" s="25">
        <v>6</v>
      </c>
      <c r="L9" s="25">
        <v>-18</v>
      </c>
      <c r="M9" s="25">
        <v>40</v>
      </c>
    </row>
    <row r="10" spans="1:13" ht="15.5" x14ac:dyDescent="0.35">
      <c r="A10" s="20">
        <v>7</v>
      </c>
      <c r="B10" s="3" t="s">
        <v>19</v>
      </c>
      <c r="C10" s="23" t="s">
        <v>110</v>
      </c>
      <c r="D10" s="3">
        <v>-32.5</v>
      </c>
      <c r="E10" s="1">
        <v>38</v>
      </c>
      <c r="G10" s="29">
        <v>24</v>
      </c>
      <c r="H10" s="25">
        <v>-6.5</v>
      </c>
      <c r="I10" s="25">
        <v>2</v>
      </c>
      <c r="K10" s="25">
        <v>7</v>
      </c>
      <c r="L10" s="25">
        <v>-32.5</v>
      </c>
      <c r="M10" s="25">
        <v>38</v>
      </c>
    </row>
    <row r="11" spans="1:13" ht="15.5" x14ac:dyDescent="0.35">
      <c r="A11" s="20">
        <v>8</v>
      </c>
      <c r="B11" s="3" t="s">
        <v>11</v>
      </c>
      <c r="C11" s="23" t="s">
        <v>111</v>
      </c>
      <c r="D11" s="3">
        <v>-20.5</v>
      </c>
      <c r="E11" s="1">
        <v>36</v>
      </c>
      <c r="G11" s="25">
        <v>10</v>
      </c>
      <c r="H11" s="25">
        <v>-8.5</v>
      </c>
      <c r="I11" s="25">
        <v>32</v>
      </c>
      <c r="K11" s="25">
        <v>8</v>
      </c>
      <c r="L11" s="25">
        <v>-20.5</v>
      </c>
      <c r="M11" s="25">
        <v>36</v>
      </c>
    </row>
    <row r="12" spans="1:13" ht="15.5" x14ac:dyDescent="0.35">
      <c r="A12" s="20">
        <v>9</v>
      </c>
      <c r="B12" s="3" t="s">
        <v>21</v>
      </c>
      <c r="C12" s="23" t="s">
        <v>112</v>
      </c>
      <c r="D12" s="3">
        <v>3.5</v>
      </c>
      <c r="E12" s="4">
        <f>17*1.5</f>
        <v>25.5</v>
      </c>
      <c r="G12" s="25">
        <v>16</v>
      </c>
      <c r="H12" s="25">
        <v>-8.5</v>
      </c>
      <c r="I12" s="25">
        <v>20</v>
      </c>
      <c r="K12" s="25">
        <v>13</v>
      </c>
      <c r="L12" s="25"/>
      <c r="M12" s="25">
        <v>32.5</v>
      </c>
    </row>
    <row r="13" spans="1:13" ht="15.5" x14ac:dyDescent="0.35">
      <c r="A13" s="20">
        <v>10</v>
      </c>
      <c r="B13" s="3" t="s">
        <v>29</v>
      </c>
      <c r="C13" s="23" t="s">
        <v>113</v>
      </c>
      <c r="D13" s="3">
        <v>-8.5</v>
      </c>
      <c r="E13" s="1">
        <v>32</v>
      </c>
      <c r="G13" s="25">
        <v>11</v>
      </c>
      <c r="H13" s="25">
        <v>-10.5</v>
      </c>
      <c r="I13" s="25">
        <v>30</v>
      </c>
      <c r="K13" s="25">
        <v>10</v>
      </c>
      <c r="L13" s="25">
        <v>-8.5</v>
      </c>
      <c r="M13" s="25">
        <v>32</v>
      </c>
    </row>
    <row r="14" spans="1:13" ht="15.5" x14ac:dyDescent="0.35">
      <c r="A14" s="20">
        <v>11</v>
      </c>
      <c r="B14" s="3" t="s">
        <v>25</v>
      </c>
      <c r="C14" s="23" t="s">
        <v>114</v>
      </c>
      <c r="D14" s="3">
        <v>-10.5</v>
      </c>
      <c r="E14" s="1">
        <v>30</v>
      </c>
      <c r="G14" s="25">
        <v>23</v>
      </c>
      <c r="H14" s="25">
        <v>-12</v>
      </c>
      <c r="I14" s="25">
        <v>6</v>
      </c>
      <c r="K14" s="25">
        <v>11</v>
      </c>
      <c r="L14" s="25">
        <v>-10.5</v>
      </c>
      <c r="M14" s="25">
        <v>30</v>
      </c>
    </row>
    <row r="15" spans="1:13" ht="15.5" x14ac:dyDescent="0.35">
      <c r="A15" s="20">
        <v>12</v>
      </c>
      <c r="B15" s="3" t="s">
        <v>115</v>
      </c>
      <c r="C15" s="23" t="s">
        <v>116</v>
      </c>
      <c r="D15" s="3">
        <v>-4.5</v>
      </c>
      <c r="E15" s="4">
        <v>21</v>
      </c>
      <c r="G15" s="25">
        <v>19</v>
      </c>
      <c r="H15" s="25">
        <v>-17</v>
      </c>
      <c r="I15" s="25">
        <v>14</v>
      </c>
      <c r="K15" s="28">
        <v>9</v>
      </c>
      <c r="L15" s="25">
        <v>3.5</v>
      </c>
      <c r="M15" s="25">
        <v>25.5</v>
      </c>
    </row>
    <row r="16" spans="1:13" ht="15.5" x14ac:dyDescent="0.35">
      <c r="A16" s="20">
        <v>13</v>
      </c>
      <c r="B16" s="3" t="s">
        <v>15</v>
      </c>
      <c r="C16" s="23" t="s">
        <v>117</v>
      </c>
      <c r="D16" s="3"/>
      <c r="E16" s="5">
        <f>13*2.5</f>
        <v>32.5</v>
      </c>
      <c r="G16" s="25">
        <v>6</v>
      </c>
      <c r="H16" s="25">
        <v>-18</v>
      </c>
      <c r="I16" s="25">
        <v>40</v>
      </c>
      <c r="K16" s="25">
        <v>14</v>
      </c>
      <c r="L16" s="25">
        <v>-34.5</v>
      </c>
      <c r="M16" s="25">
        <v>24</v>
      </c>
    </row>
    <row r="17" spans="1:13" ht="15.5" x14ac:dyDescent="0.35">
      <c r="A17" s="20">
        <v>14</v>
      </c>
      <c r="B17" s="3" t="s">
        <v>31</v>
      </c>
      <c r="C17" s="23" t="s">
        <v>118</v>
      </c>
      <c r="D17" s="3">
        <v>-34.5</v>
      </c>
      <c r="E17" s="1">
        <v>24</v>
      </c>
      <c r="G17" s="25">
        <v>1</v>
      </c>
      <c r="H17" s="25">
        <v>-20</v>
      </c>
      <c r="I17" s="25">
        <v>50</v>
      </c>
      <c r="K17" s="25">
        <v>15</v>
      </c>
      <c r="L17" s="25">
        <v>-25.5</v>
      </c>
      <c r="M17" s="25">
        <v>22</v>
      </c>
    </row>
    <row r="18" spans="1:13" ht="15.5" x14ac:dyDescent="0.35">
      <c r="A18" s="20">
        <v>15</v>
      </c>
      <c r="B18" s="3" t="s">
        <v>33</v>
      </c>
      <c r="C18" s="23" t="s">
        <v>119</v>
      </c>
      <c r="D18" s="3">
        <v>-25.5</v>
      </c>
      <c r="E18" s="1">
        <v>22</v>
      </c>
      <c r="G18" s="25">
        <v>8</v>
      </c>
      <c r="H18" s="25">
        <v>-20.5</v>
      </c>
      <c r="I18" s="25">
        <v>36</v>
      </c>
      <c r="K18" s="27">
        <v>12</v>
      </c>
      <c r="L18" s="25">
        <v>-4.5</v>
      </c>
      <c r="M18" s="25">
        <v>21</v>
      </c>
    </row>
    <row r="19" spans="1:13" ht="15.5" x14ac:dyDescent="0.35">
      <c r="A19" s="20">
        <v>16</v>
      </c>
      <c r="B19" s="3" t="s">
        <v>39</v>
      </c>
      <c r="C19" s="23" t="s">
        <v>120</v>
      </c>
      <c r="D19" s="3">
        <v>-8.5</v>
      </c>
      <c r="E19" s="1">
        <v>20</v>
      </c>
      <c r="G19" s="25">
        <v>15</v>
      </c>
      <c r="H19" s="25">
        <v>-25.5</v>
      </c>
      <c r="I19" s="25">
        <v>22</v>
      </c>
      <c r="K19" s="25">
        <v>16</v>
      </c>
      <c r="L19" s="25">
        <v>-8.5</v>
      </c>
      <c r="M19" s="25">
        <v>20</v>
      </c>
    </row>
    <row r="20" spans="1:13" ht="15.5" x14ac:dyDescent="0.35">
      <c r="A20" s="20">
        <v>17</v>
      </c>
      <c r="B20" s="3" t="s">
        <v>35</v>
      </c>
      <c r="C20" s="23" t="s">
        <v>121</v>
      </c>
      <c r="D20" s="3">
        <v>6.5</v>
      </c>
      <c r="E20" s="4">
        <v>14.5</v>
      </c>
      <c r="G20" s="25">
        <v>7</v>
      </c>
      <c r="H20" s="25">
        <v>-32.5</v>
      </c>
      <c r="I20" s="25">
        <v>38</v>
      </c>
      <c r="K20" s="25">
        <v>18</v>
      </c>
      <c r="L20" s="25"/>
      <c r="M20" s="25">
        <v>20</v>
      </c>
    </row>
    <row r="21" spans="1:13" ht="15.5" x14ac:dyDescent="0.35">
      <c r="A21" s="20">
        <v>18</v>
      </c>
      <c r="B21" s="3" t="s">
        <v>27</v>
      </c>
      <c r="C21" s="23" t="s">
        <v>122</v>
      </c>
      <c r="D21" s="3"/>
      <c r="E21" s="5">
        <f>8*2.5</f>
        <v>20</v>
      </c>
      <c r="G21" s="25">
        <v>14</v>
      </c>
      <c r="H21" s="25">
        <v>-34.5</v>
      </c>
      <c r="I21" s="25">
        <v>24</v>
      </c>
      <c r="K21" s="29">
        <v>17</v>
      </c>
      <c r="L21" s="25">
        <v>6.5</v>
      </c>
      <c r="M21" s="25">
        <v>14.5</v>
      </c>
    </row>
    <row r="22" spans="1:13" ht="15.5" x14ac:dyDescent="0.35">
      <c r="A22" s="20">
        <v>19</v>
      </c>
      <c r="B22" s="3" t="s">
        <v>37</v>
      </c>
      <c r="C22" s="23" t="s">
        <v>123</v>
      </c>
      <c r="D22" s="3">
        <v>-17</v>
      </c>
      <c r="E22" s="1">
        <v>14</v>
      </c>
      <c r="G22" s="25">
        <v>3</v>
      </c>
      <c r="H22" s="25">
        <v>-43.5</v>
      </c>
      <c r="I22" s="25">
        <v>46</v>
      </c>
      <c r="K22" s="25">
        <v>19</v>
      </c>
      <c r="L22" s="25">
        <v>-17</v>
      </c>
      <c r="M22" s="25">
        <v>14</v>
      </c>
    </row>
    <row r="23" spans="1:13" ht="15.5" x14ac:dyDescent="0.35">
      <c r="A23" s="20">
        <v>20</v>
      </c>
      <c r="B23" s="3" t="s">
        <v>41</v>
      </c>
      <c r="C23" s="23" t="s">
        <v>124</v>
      </c>
      <c r="D23" s="3">
        <v>4.5</v>
      </c>
      <c r="E23" s="3">
        <v>6</v>
      </c>
      <c r="G23" s="25">
        <v>4</v>
      </c>
      <c r="H23" s="25">
        <v>-51</v>
      </c>
      <c r="I23" s="25">
        <v>44</v>
      </c>
      <c r="K23" s="25">
        <v>22</v>
      </c>
      <c r="L23" s="25"/>
      <c r="M23" s="25">
        <v>10</v>
      </c>
    </row>
    <row r="24" spans="1:13" ht="15.5" x14ac:dyDescent="0.35">
      <c r="A24" s="20">
        <v>21</v>
      </c>
      <c r="B24" s="3" t="s">
        <v>51</v>
      </c>
      <c r="C24" s="23" t="s">
        <v>125</v>
      </c>
      <c r="D24" s="3">
        <v>-3.5</v>
      </c>
      <c r="E24" s="3">
        <v>5</v>
      </c>
      <c r="G24" s="25">
        <v>2</v>
      </c>
      <c r="H24" s="25"/>
      <c r="I24" s="25">
        <v>60</v>
      </c>
      <c r="K24" s="27">
        <v>20</v>
      </c>
      <c r="L24" s="25">
        <v>4.5</v>
      </c>
      <c r="M24" s="25">
        <v>6</v>
      </c>
    </row>
    <row r="25" spans="1:13" ht="15.5" x14ac:dyDescent="0.35">
      <c r="A25" s="20">
        <v>22</v>
      </c>
      <c r="B25" s="3" t="s">
        <v>43</v>
      </c>
      <c r="C25" s="23" t="s">
        <v>126</v>
      </c>
      <c r="D25" s="3"/>
      <c r="E25" s="5">
        <v>10</v>
      </c>
      <c r="G25" s="25">
        <v>5</v>
      </c>
      <c r="H25" s="25"/>
      <c r="I25" s="25">
        <v>52.5</v>
      </c>
      <c r="K25" s="25">
        <v>23</v>
      </c>
      <c r="L25" s="25">
        <v>-12</v>
      </c>
      <c r="M25" s="25">
        <v>6</v>
      </c>
    </row>
    <row r="26" spans="1:13" ht="15.5" x14ac:dyDescent="0.35">
      <c r="A26" s="20">
        <v>23</v>
      </c>
      <c r="B26" s="3" t="s">
        <v>45</v>
      </c>
      <c r="C26" s="23" t="s">
        <v>127</v>
      </c>
      <c r="D26" s="3">
        <v>-12</v>
      </c>
      <c r="E26" s="1">
        <v>6</v>
      </c>
      <c r="G26" s="25">
        <v>13</v>
      </c>
      <c r="H26" s="25"/>
      <c r="I26" s="25">
        <v>32.5</v>
      </c>
      <c r="K26" s="28">
        <v>21</v>
      </c>
      <c r="L26" s="25">
        <v>-3.5</v>
      </c>
      <c r="M26" s="25">
        <v>5</v>
      </c>
    </row>
    <row r="27" spans="1:13" ht="15.5" x14ac:dyDescent="0.35">
      <c r="A27" s="20">
        <v>24</v>
      </c>
      <c r="B27" s="3" t="s">
        <v>128</v>
      </c>
      <c r="C27" s="23" t="s">
        <v>129</v>
      </c>
      <c r="D27" s="3">
        <v>-6.5</v>
      </c>
      <c r="E27" s="3">
        <v>2</v>
      </c>
      <c r="G27" s="25">
        <v>18</v>
      </c>
      <c r="H27" s="25"/>
      <c r="I27" s="25">
        <v>20</v>
      </c>
      <c r="K27" s="26">
        <v>25</v>
      </c>
      <c r="L27" s="25">
        <v>3</v>
      </c>
      <c r="M27" s="25">
        <v>2</v>
      </c>
    </row>
    <row r="28" spans="1:13" ht="15.5" x14ac:dyDescent="0.35">
      <c r="A28" s="20">
        <v>25</v>
      </c>
      <c r="B28" s="3" t="s">
        <v>49</v>
      </c>
      <c r="C28" s="23" t="s">
        <v>130</v>
      </c>
      <c r="D28" s="3">
        <v>3</v>
      </c>
      <c r="E28" s="1">
        <v>2</v>
      </c>
      <c r="G28" s="25">
        <v>22</v>
      </c>
      <c r="H28" s="25"/>
      <c r="I28" s="25">
        <v>10</v>
      </c>
      <c r="K28" s="29">
        <v>24</v>
      </c>
      <c r="L28" s="25">
        <v>-6.5</v>
      </c>
      <c r="M28" s="25">
        <v>2</v>
      </c>
    </row>
    <row r="30" spans="1:13" x14ac:dyDescent="0.35">
      <c r="G30" t="s">
        <v>134</v>
      </c>
    </row>
    <row r="31" spans="1:13" x14ac:dyDescent="0.35">
      <c r="G31" t="s">
        <v>139</v>
      </c>
    </row>
    <row r="32" spans="1:13" x14ac:dyDescent="0.35">
      <c r="G32" t="s">
        <v>137</v>
      </c>
    </row>
    <row r="33" spans="7:7" x14ac:dyDescent="0.35">
      <c r="G33" t="s">
        <v>138</v>
      </c>
    </row>
  </sheetData>
  <sortState xmlns:xlrd2="http://schemas.microsoft.com/office/spreadsheetml/2017/richdata2" ref="K4:M28">
    <sortCondition descending="1" ref="M4:M28"/>
  </sortState>
  <mergeCells count="3">
    <mergeCell ref="A1:E1"/>
    <mergeCell ref="G1:I1"/>
    <mergeCell ref="K1:M1"/>
  </mergeCells>
  <conditionalFormatting sqref="D4:D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AAB3-A2D8-4937-9271-5D4D03FEFC76}">
  <dimension ref="A1:G26"/>
  <sheetViews>
    <sheetView zoomScale="130" zoomScaleNormal="130" workbookViewId="0">
      <selection activeCell="G6" sqref="G6"/>
    </sheetView>
  </sheetViews>
  <sheetFormatPr defaultRowHeight="14.5" x14ac:dyDescent="0.35"/>
  <cols>
    <col min="1" max="1" width="6.1796875" bestFit="1" customWidth="1"/>
    <col min="2" max="2" width="15.1796875" bestFit="1" customWidth="1"/>
    <col min="3" max="3" width="19.54296875" bestFit="1" customWidth="1"/>
    <col min="4" max="4" width="7.1796875" bestFit="1" customWidth="1"/>
    <col min="5" max="5" width="6.54296875" bestFit="1" customWidth="1"/>
  </cols>
  <sheetData>
    <row r="1" spans="1:7" x14ac:dyDescent="0.35">
      <c r="A1" s="6" t="s">
        <v>53</v>
      </c>
      <c r="B1" s="1" t="s">
        <v>0</v>
      </c>
      <c r="C1" s="9" t="s">
        <v>1</v>
      </c>
      <c r="D1" s="1" t="s">
        <v>2</v>
      </c>
      <c r="E1" s="1" t="s">
        <v>54</v>
      </c>
    </row>
    <row r="2" spans="1:7" x14ac:dyDescent="0.35">
      <c r="A2" s="2">
        <v>1</v>
      </c>
      <c r="B2" s="3" t="s">
        <v>3</v>
      </c>
      <c r="C2" s="10" t="s">
        <v>4</v>
      </c>
      <c r="D2" s="3">
        <v>-40</v>
      </c>
      <c r="E2" s="1">
        <v>50</v>
      </c>
    </row>
    <row r="3" spans="1:7" x14ac:dyDescent="0.35">
      <c r="A3" s="2">
        <v>2</v>
      </c>
      <c r="B3" s="3" t="s">
        <v>5</v>
      </c>
      <c r="C3" s="10" t="s">
        <v>6</v>
      </c>
      <c r="D3" s="3">
        <v>-17</v>
      </c>
      <c r="E3" s="4">
        <v>36</v>
      </c>
      <c r="G3" t="s">
        <v>55</v>
      </c>
    </row>
    <row r="4" spans="1:7" x14ac:dyDescent="0.35">
      <c r="A4" s="2">
        <v>3</v>
      </c>
      <c r="B4" s="3" t="s">
        <v>7</v>
      </c>
      <c r="C4" s="10" t="s">
        <v>8</v>
      </c>
      <c r="D4" s="3">
        <v>-17.5</v>
      </c>
      <c r="E4" s="4">
        <f>23*1.5</f>
        <v>34.5</v>
      </c>
      <c r="G4" t="s">
        <v>56</v>
      </c>
    </row>
    <row r="5" spans="1:7" x14ac:dyDescent="0.35">
      <c r="A5" s="2">
        <v>4</v>
      </c>
      <c r="B5" s="3" t="s">
        <v>9</v>
      </c>
      <c r="C5" s="10" t="s">
        <v>10</v>
      </c>
      <c r="D5" s="3">
        <v>-21</v>
      </c>
      <c r="E5" s="1">
        <v>44</v>
      </c>
      <c r="G5" t="s">
        <v>57</v>
      </c>
    </row>
    <row r="6" spans="1:7" x14ac:dyDescent="0.35">
      <c r="A6" s="2">
        <v>5</v>
      </c>
      <c r="B6" s="3" t="s">
        <v>11</v>
      </c>
      <c r="C6" s="10" t="s">
        <v>12</v>
      </c>
      <c r="D6" s="3">
        <v>17</v>
      </c>
      <c r="E6" s="3">
        <v>21</v>
      </c>
    </row>
    <row r="7" spans="1:7" x14ac:dyDescent="0.35">
      <c r="A7" s="2">
        <v>6</v>
      </c>
      <c r="B7" s="3" t="s">
        <v>13</v>
      </c>
      <c r="C7" s="10" t="s">
        <v>14</v>
      </c>
      <c r="D7" s="3"/>
      <c r="E7" s="5">
        <v>50</v>
      </c>
      <c r="G7" t="s">
        <v>58</v>
      </c>
    </row>
    <row r="8" spans="1:7" x14ac:dyDescent="0.35">
      <c r="A8" s="2">
        <v>7</v>
      </c>
      <c r="B8" s="3" t="s">
        <v>15</v>
      </c>
      <c r="C8" s="10" t="s">
        <v>16</v>
      </c>
      <c r="D8" s="3">
        <v>-2.5</v>
      </c>
      <c r="E8" s="1">
        <v>38</v>
      </c>
      <c r="G8" t="s">
        <v>87</v>
      </c>
    </row>
    <row r="9" spans="1:7" x14ac:dyDescent="0.35">
      <c r="A9" s="2">
        <v>8</v>
      </c>
      <c r="B9" s="3" t="s">
        <v>17</v>
      </c>
      <c r="C9" s="10" t="s">
        <v>18</v>
      </c>
      <c r="D9" s="3">
        <v>-27.5</v>
      </c>
      <c r="E9" s="1">
        <v>36</v>
      </c>
    </row>
    <row r="10" spans="1:7" x14ac:dyDescent="0.35">
      <c r="A10" s="2">
        <v>9</v>
      </c>
      <c r="B10" s="3" t="s">
        <v>19</v>
      </c>
      <c r="C10" s="10" t="s">
        <v>20</v>
      </c>
      <c r="D10" s="3">
        <v>-31.5</v>
      </c>
      <c r="E10" s="1">
        <v>34</v>
      </c>
      <c r="G10" t="s">
        <v>59</v>
      </c>
    </row>
    <row r="11" spans="1:7" x14ac:dyDescent="0.35">
      <c r="A11" s="2">
        <v>10</v>
      </c>
      <c r="B11" s="3" t="s">
        <v>21</v>
      </c>
      <c r="C11" s="10" t="s">
        <v>22</v>
      </c>
      <c r="D11" s="3"/>
      <c r="E11" s="5">
        <f>16*2.5</f>
        <v>40</v>
      </c>
    </row>
    <row r="12" spans="1:7" x14ac:dyDescent="0.35">
      <c r="A12" s="2">
        <v>11</v>
      </c>
      <c r="B12" s="3" t="s">
        <v>23</v>
      </c>
      <c r="C12" s="10" t="s">
        <v>24</v>
      </c>
      <c r="D12" s="3">
        <v>17.5</v>
      </c>
      <c r="E12" s="3">
        <v>15</v>
      </c>
      <c r="G12" t="s">
        <v>60</v>
      </c>
    </row>
    <row r="13" spans="1:7" x14ac:dyDescent="0.35">
      <c r="A13" s="11">
        <v>12</v>
      </c>
      <c r="B13" s="12" t="s">
        <v>25</v>
      </c>
      <c r="C13" s="13" t="s">
        <v>26</v>
      </c>
      <c r="D13" s="12">
        <v>-20.5</v>
      </c>
      <c r="E13" s="14">
        <v>28</v>
      </c>
    </row>
    <row r="14" spans="1:7" ht="15" thickBot="1" x14ac:dyDescent="0.4">
      <c r="A14" s="2">
        <v>13</v>
      </c>
      <c r="B14" s="3" t="s">
        <v>27</v>
      </c>
      <c r="C14" s="10" t="s">
        <v>28</v>
      </c>
      <c r="D14" s="3">
        <v>-11</v>
      </c>
      <c r="E14" s="1">
        <v>26</v>
      </c>
      <c r="G14" s="7" t="s">
        <v>61</v>
      </c>
    </row>
    <row r="15" spans="1:7" x14ac:dyDescent="0.35">
      <c r="A15" s="2">
        <v>14</v>
      </c>
      <c r="B15" s="3" t="s">
        <v>29</v>
      </c>
      <c r="C15" s="10" t="s">
        <v>30</v>
      </c>
      <c r="D15" s="3">
        <v>-34.5</v>
      </c>
      <c r="E15" s="1">
        <v>24</v>
      </c>
    </row>
    <row r="16" spans="1:7" x14ac:dyDescent="0.35">
      <c r="A16" s="2">
        <v>15</v>
      </c>
      <c r="B16" s="3" t="s">
        <v>31</v>
      </c>
      <c r="C16" s="10" t="s">
        <v>32</v>
      </c>
      <c r="D16" s="3">
        <v>-20</v>
      </c>
      <c r="E16" s="1">
        <v>22</v>
      </c>
      <c r="G16" t="s">
        <v>62</v>
      </c>
    </row>
    <row r="17" spans="1:7" x14ac:dyDescent="0.35">
      <c r="A17" s="2">
        <v>16</v>
      </c>
      <c r="B17" s="3" t="s">
        <v>33</v>
      </c>
      <c r="C17" s="10" t="s">
        <v>34</v>
      </c>
      <c r="D17" s="3"/>
      <c r="E17" s="5">
        <v>30</v>
      </c>
      <c r="G17" t="s">
        <v>63</v>
      </c>
    </row>
    <row r="18" spans="1:7" x14ac:dyDescent="0.35">
      <c r="A18" s="11">
        <v>17</v>
      </c>
      <c r="B18" s="12" t="s">
        <v>35</v>
      </c>
      <c r="C18" s="13" t="s">
        <v>36</v>
      </c>
      <c r="D18" s="12">
        <v>-7.5</v>
      </c>
      <c r="E18" s="14">
        <v>18</v>
      </c>
    </row>
    <row r="19" spans="1:7" x14ac:dyDescent="0.35">
      <c r="A19" s="2">
        <v>18</v>
      </c>
      <c r="B19" s="3" t="s">
        <v>37</v>
      </c>
      <c r="C19" s="10" t="s">
        <v>38</v>
      </c>
      <c r="D19" s="3"/>
      <c r="E19" s="5">
        <f>8*2.5</f>
        <v>20</v>
      </c>
      <c r="G19" t="s">
        <v>64</v>
      </c>
    </row>
    <row r="20" spans="1:7" x14ac:dyDescent="0.35">
      <c r="A20" s="2">
        <v>19</v>
      </c>
      <c r="B20" s="3" t="s">
        <v>39</v>
      </c>
      <c r="C20" s="10" t="s">
        <v>40</v>
      </c>
      <c r="D20" s="3">
        <v>-5.5</v>
      </c>
      <c r="E20" s="4">
        <v>10.5</v>
      </c>
      <c r="G20" t="s">
        <v>65</v>
      </c>
    </row>
    <row r="21" spans="1:7" x14ac:dyDescent="0.35">
      <c r="A21" s="2">
        <v>20</v>
      </c>
      <c r="B21" s="3" t="s">
        <v>41</v>
      </c>
      <c r="C21" s="10" t="s">
        <v>42</v>
      </c>
      <c r="D21" s="3">
        <v>-17.5</v>
      </c>
      <c r="E21" s="3">
        <v>12</v>
      </c>
      <c r="G21" t="s">
        <v>66</v>
      </c>
    </row>
    <row r="22" spans="1:7" x14ac:dyDescent="0.35">
      <c r="A22" s="2">
        <v>21</v>
      </c>
      <c r="B22" s="3" t="s">
        <v>43</v>
      </c>
      <c r="C22" s="10" t="s">
        <v>44</v>
      </c>
      <c r="D22" s="3">
        <v>-22.5</v>
      </c>
      <c r="E22" s="1">
        <v>10</v>
      </c>
    </row>
    <row r="23" spans="1:7" x14ac:dyDescent="0.35">
      <c r="A23" s="11">
        <v>22</v>
      </c>
      <c r="B23" s="12" t="s">
        <v>45</v>
      </c>
      <c r="C23" s="13" t="s">
        <v>46</v>
      </c>
      <c r="D23" s="12"/>
      <c r="E23" s="15">
        <v>10</v>
      </c>
      <c r="G23" t="s">
        <v>67</v>
      </c>
    </row>
    <row r="24" spans="1:7" x14ac:dyDescent="0.35">
      <c r="A24" s="2">
        <v>23</v>
      </c>
      <c r="B24" s="3" t="s">
        <v>47</v>
      </c>
      <c r="C24" s="10" t="s">
        <v>48</v>
      </c>
      <c r="D24" s="3">
        <v>5.5</v>
      </c>
      <c r="E24" s="3">
        <v>3</v>
      </c>
    </row>
    <row r="25" spans="1:7" x14ac:dyDescent="0.35">
      <c r="A25" s="2">
        <v>24</v>
      </c>
      <c r="B25" s="3" t="s">
        <v>49</v>
      </c>
      <c r="C25" s="10" t="s">
        <v>50</v>
      </c>
      <c r="D25" s="3">
        <v>-4</v>
      </c>
      <c r="E25" s="1">
        <v>4</v>
      </c>
    </row>
    <row r="26" spans="1:7" x14ac:dyDescent="0.35">
      <c r="A26" s="2">
        <v>25</v>
      </c>
      <c r="B26" s="3" t="s">
        <v>51</v>
      </c>
      <c r="C26" s="10" t="s">
        <v>52</v>
      </c>
      <c r="D26" s="3">
        <v>-11.5</v>
      </c>
      <c r="E26" s="1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4676-98A0-4298-9911-FEA9995D08BD}">
  <dimension ref="A1:E13"/>
  <sheetViews>
    <sheetView tabSelected="1" zoomScale="220" zoomScaleNormal="220" workbookViewId="0">
      <selection activeCell="E2" sqref="E2"/>
    </sheetView>
  </sheetViews>
  <sheetFormatPr defaultRowHeight="14.5" x14ac:dyDescent="0.35"/>
  <cols>
    <col min="1" max="1" width="5.26953125" bestFit="1" customWidth="1"/>
    <col min="2" max="2" width="14" bestFit="1" customWidth="1"/>
    <col min="3" max="3" width="19.453125" bestFit="1" customWidth="1"/>
    <col min="4" max="4" width="7.1796875" bestFit="1" customWidth="1"/>
    <col min="5" max="5" width="6.08984375" bestFit="1" customWidth="1"/>
  </cols>
  <sheetData>
    <row r="1" spans="1:5" x14ac:dyDescent="0.35">
      <c r="A1" s="106" t="s">
        <v>53</v>
      </c>
      <c r="B1" s="106" t="s">
        <v>132</v>
      </c>
      <c r="C1" s="118" t="s">
        <v>1</v>
      </c>
      <c r="D1" s="106" t="s">
        <v>2</v>
      </c>
      <c r="E1" s="106" t="s">
        <v>54</v>
      </c>
    </row>
    <row r="2" spans="1:5" x14ac:dyDescent="0.35">
      <c r="A2" s="107">
        <v>1</v>
      </c>
      <c r="B2" s="107" t="s">
        <v>524</v>
      </c>
      <c r="C2" s="119" t="s">
        <v>525</v>
      </c>
      <c r="D2" s="108">
        <v>-17</v>
      </c>
      <c r="E2" s="107">
        <v>37.5</v>
      </c>
    </row>
    <row r="3" spans="1:5" x14ac:dyDescent="0.35">
      <c r="A3" s="107">
        <v>2</v>
      </c>
      <c r="B3" s="107" t="s">
        <v>526</v>
      </c>
      <c r="C3" s="119" t="s">
        <v>252</v>
      </c>
      <c r="D3" s="109">
        <v>-16.5</v>
      </c>
      <c r="E3" s="107">
        <v>48</v>
      </c>
    </row>
    <row r="4" spans="1:5" x14ac:dyDescent="0.35">
      <c r="A4" s="107">
        <v>3</v>
      </c>
      <c r="B4" s="107" t="s">
        <v>289</v>
      </c>
      <c r="C4" s="119" t="s">
        <v>527</v>
      </c>
      <c r="D4" s="110">
        <v>-2.5</v>
      </c>
      <c r="E4" s="107">
        <v>34.5</v>
      </c>
    </row>
    <row r="5" spans="1:5" x14ac:dyDescent="0.35">
      <c r="A5" s="107">
        <v>4</v>
      </c>
      <c r="B5" s="107" t="s">
        <v>29</v>
      </c>
      <c r="C5" s="119" t="s">
        <v>528</v>
      </c>
      <c r="D5" s="110">
        <v>-2.5</v>
      </c>
      <c r="E5" s="107">
        <v>33</v>
      </c>
    </row>
    <row r="6" spans="1:5" x14ac:dyDescent="0.35">
      <c r="A6" s="107">
        <v>10</v>
      </c>
      <c r="B6" s="107" t="s">
        <v>9</v>
      </c>
      <c r="C6" s="119" t="s">
        <v>529</v>
      </c>
      <c r="D6" s="111">
        <v>-8</v>
      </c>
      <c r="E6" s="107">
        <v>24</v>
      </c>
    </row>
    <row r="7" spans="1:5" x14ac:dyDescent="0.35">
      <c r="A7" s="107">
        <v>11</v>
      </c>
      <c r="B7" s="107" t="s">
        <v>297</v>
      </c>
      <c r="C7" s="119" t="s">
        <v>530</v>
      </c>
      <c r="D7" s="112">
        <v>17</v>
      </c>
      <c r="E7" s="107">
        <v>15</v>
      </c>
    </row>
    <row r="8" spans="1:5" x14ac:dyDescent="0.35">
      <c r="A8" s="107">
        <v>12</v>
      </c>
      <c r="B8" s="107" t="s">
        <v>15</v>
      </c>
      <c r="C8" s="119" t="s">
        <v>531</v>
      </c>
      <c r="D8" s="113">
        <v>2.5</v>
      </c>
      <c r="E8" s="107">
        <v>14</v>
      </c>
    </row>
    <row r="9" spans="1:5" x14ac:dyDescent="0.35">
      <c r="A9" s="107">
        <v>13</v>
      </c>
      <c r="B9" s="107" t="s">
        <v>256</v>
      </c>
      <c r="C9" s="119" t="s">
        <v>532</v>
      </c>
      <c r="D9" s="113">
        <v>2.5</v>
      </c>
      <c r="E9" s="107">
        <v>13</v>
      </c>
    </row>
    <row r="10" spans="1:5" x14ac:dyDescent="0.35">
      <c r="A10" s="107">
        <v>18</v>
      </c>
      <c r="B10" s="107" t="s">
        <v>355</v>
      </c>
      <c r="C10" s="119" t="s">
        <v>451</v>
      </c>
      <c r="D10" s="114">
        <v>-3</v>
      </c>
      <c r="E10" s="107">
        <v>12</v>
      </c>
    </row>
    <row r="11" spans="1:5" x14ac:dyDescent="0.35">
      <c r="A11" s="107">
        <v>22</v>
      </c>
      <c r="B11" s="107" t="s">
        <v>424</v>
      </c>
      <c r="C11" s="119" t="s">
        <v>533</v>
      </c>
      <c r="D11" s="115">
        <v>3</v>
      </c>
      <c r="E11" s="107">
        <v>4</v>
      </c>
    </row>
    <row r="12" spans="1:5" x14ac:dyDescent="0.35">
      <c r="A12" s="107">
        <v>23</v>
      </c>
      <c r="B12" s="107" t="s">
        <v>534</v>
      </c>
      <c r="C12" s="119" t="s">
        <v>535</v>
      </c>
      <c r="D12" s="116">
        <v>-8.5</v>
      </c>
      <c r="E12" s="107">
        <v>6</v>
      </c>
    </row>
    <row r="13" spans="1:5" x14ac:dyDescent="0.35">
      <c r="A13" s="107">
        <v>24</v>
      </c>
      <c r="B13" s="107" t="s">
        <v>384</v>
      </c>
      <c r="C13" s="119" t="s">
        <v>536</v>
      </c>
      <c r="D13" s="117">
        <v>8</v>
      </c>
      <c r="E13" s="107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FBCE-682A-4D32-AEFF-F5A965454019}">
  <dimension ref="A1:E26"/>
  <sheetViews>
    <sheetView workbookViewId="0">
      <selection activeCell="I20" sqref="I20"/>
    </sheetView>
  </sheetViews>
  <sheetFormatPr defaultRowHeight="14.5" x14ac:dyDescent="0.35"/>
  <cols>
    <col min="1" max="1" width="3.1796875" bestFit="1" customWidth="1"/>
    <col min="2" max="2" width="14.453125" bestFit="1" customWidth="1"/>
    <col min="3" max="3" width="17.453125" bestFit="1" customWidth="1"/>
    <col min="4" max="4" width="6.81640625" bestFit="1" customWidth="1"/>
    <col min="5" max="5" width="5.453125" bestFit="1" customWidth="1"/>
  </cols>
  <sheetData>
    <row r="1" spans="1:5" x14ac:dyDescent="0.35">
      <c r="A1" s="72" t="s">
        <v>98</v>
      </c>
      <c r="B1" s="70" t="s">
        <v>0</v>
      </c>
      <c r="C1" s="70" t="s">
        <v>337</v>
      </c>
      <c r="D1" s="70" t="s">
        <v>2</v>
      </c>
      <c r="E1" s="70" t="s">
        <v>100</v>
      </c>
    </row>
    <row r="2" spans="1:5" x14ac:dyDescent="0.35">
      <c r="A2" s="73">
        <v>1</v>
      </c>
      <c r="B2" s="97" t="s">
        <v>441</v>
      </c>
      <c r="C2" s="97" t="s">
        <v>10</v>
      </c>
      <c r="D2" s="97">
        <v>-35</v>
      </c>
      <c r="E2" s="100">
        <v>50</v>
      </c>
    </row>
    <row r="3" spans="1:5" x14ac:dyDescent="0.35">
      <c r="A3" s="73">
        <v>2</v>
      </c>
      <c r="B3" s="97" t="s">
        <v>159</v>
      </c>
      <c r="C3" s="97" t="s">
        <v>502</v>
      </c>
      <c r="D3" s="97">
        <v>-8.5</v>
      </c>
      <c r="E3" s="100">
        <v>36</v>
      </c>
    </row>
    <row r="4" spans="1:5" x14ac:dyDescent="0.35">
      <c r="A4" s="73">
        <v>3</v>
      </c>
      <c r="B4" s="97" t="s">
        <v>17</v>
      </c>
      <c r="C4" s="97" t="s">
        <v>12</v>
      </c>
      <c r="D4" s="97">
        <v>8.5</v>
      </c>
      <c r="E4" s="100">
        <v>23</v>
      </c>
    </row>
    <row r="5" spans="1:5" x14ac:dyDescent="0.35">
      <c r="A5" s="73">
        <v>4</v>
      </c>
      <c r="B5" s="97" t="s">
        <v>289</v>
      </c>
      <c r="C5" s="97" t="s">
        <v>331</v>
      </c>
      <c r="D5" s="97">
        <v>-10.5</v>
      </c>
      <c r="E5" s="100">
        <v>44</v>
      </c>
    </row>
    <row r="6" spans="1:5" x14ac:dyDescent="0.35">
      <c r="A6" s="73">
        <v>5</v>
      </c>
      <c r="B6" s="97" t="s">
        <v>29</v>
      </c>
      <c r="C6" s="97" t="s">
        <v>503</v>
      </c>
      <c r="D6" s="97">
        <v>-5.5</v>
      </c>
      <c r="E6" s="100">
        <v>31.5</v>
      </c>
    </row>
    <row r="7" spans="1:5" x14ac:dyDescent="0.35">
      <c r="A7" s="73">
        <v>6</v>
      </c>
      <c r="B7" s="97" t="s">
        <v>297</v>
      </c>
      <c r="C7" s="97" t="s">
        <v>381</v>
      </c>
      <c r="D7" s="97">
        <v>-9.5</v>
      </c>
      <c r="E7" s="100">
        <v>40</v>
      </c>
    </row>
    <row r="8" spans="1:5" x14ac:dyDescent="0.35">
      <c r="A8" s="73">
        <v>7</v>
      </c>
      <c r="B8" s="97" t="s">
        <v>9</v>
      </c>
      <c r="C8" s="97" t="s">
        <v>120</v>
      </c>
      <c r="D8" s="97">
        <v>-14.5</v>
      </c>
      <c r="E8" s="100">
        <v>38</v>
      </c>
    </row>
    <row r="9" spans="1:5" x14ac:dyDescent="0.35">
      <c r="A9" s="73">
        <v>8</v>
      </c>
      <c r="B9" s="97" t="s">
        <v>343</v>
      </c>
      <c r="C9" s="97" t="s">
        <v>278</v>
      </c>
      <c r="D9" s="97">
        <v>-21.5</v>
      </c>
      <c r="E9" s="100">
        <v>36</v>
      </c>
    </row>
    <row r="10" spans="1:5" x14ac:dyDescent="0.35">
      <c r="A10" s="73">
        <v>9</v>
      </c>
      <c r="B10" s="97" t="s">
        <v>128</v>
      </c>
      <c r="C10" s="97" t="s">
        <v>127</v>
      </c>
      <c r="D10" s="97">
        <v>-16</v>
      </c>
      <c r="E10" s="100">
        <v>34</v>
      </c>
    </row>
    <row r="11" spans="1:5" x14ac:dyDescent="0.35">
      <c r="A11" s="73">
        <v>10</v>
      </c>
      <c r="B11" s="97" t="s">
        <v>23</v>
      </c>
      <c r="C11" s="97" t="s">
        <v>504</v>
      </c>
      <c r="D11" s="97">
        <v>-3.5</v>
      </c>
      <c r="E11" s="100">
        <v>24</v>
      </c>
    </row>
    <row r="12" spans="1:5" x14ac:dyDescent="0.35">
      <c r="A12" s="73">
        <v>11</v>
      </c>
      <c r="B12" s="97" t="s">
        <v>179</v>
      </c>
      <c r="C12" s="97" t="s">
        <v>375</v>
      </c>
      <c r="D12" s="97">
        <v>-17.5</v>
      </c>
      <c r="E12" s="100">
        <v>30</v>
      </c>
    </row>
    <row r="13" spans="1:5" x14ac:dyDescent="0.35">
      <c r="A13" s="73">
        <v>12</v>
      </c>
      <c r="B13" s="97" t="s">
        <v>215</v>
      </c>
      <c r="C13" s="97" t="s">
        <v>212</v>
      </c>
      <c r="D13" s="97">
        <v>-2.5</v>
      </c>
      <c r="E13" s="100">
        <v>28</v>
      </c>
    </row>
    <row r="14" spans="1:5" x14ac:dyDescent="0.35">
      <c r="A14" s="73">
        <v>13</v>
      </c>
      <c r="B14" s="97" t="s">
        <v>11</v>
      </c>
      <c r="C14" s="97" t="s">
        <v>505</v>
      </c>
      <c r="D14" s="97">
        <v>5.5</v>
      </c>
      <c r="E14" s="100">
        <v>13</v>
      </c>
    </row>
    <row r="15" spans="1:5" x14ac:dyDescent="0.35">
      <c r="A15" s="73">
        <v>14</v>
      </c>
      <c r="B15" s="97" t="s">
        <v>15</v>
      </c>
      <c r="C15" s="97" t="s">
        <v>410</v>
      </c>
      <c r="D15" s="97">
        <v>-29.5</v>
      </c>
      <c r="E15" s="100">
        <v>24</v>
      </c>
    </row>
    <row r="16" spans="1:5" x14ac:dyDescent="0.35">
      <c r="A16" s="73">
        <v>15</v>
      </c>
      <c r="B16" s="97" t="s">
        <v>256</v>
      </c>
      <c r="C16" s="97" t="s">
        <v>506</v>
      </c>
      <c r="D16" s="97">
        <v>-11.5</v>
      </c>
      <c r="E16" s="100">
        <v>22</v>
      </c>
    </row>
    <row r="17" spans="1:5" x14ac:dyDescent="0.35">
      <c r="A17" s="73">
        <v>16</v>
      </c>
      <c r="B17" s="97" t="s">
        <v>254</v>
      </c>
      <c r="C17" s="97" t="s">
        <v>370</v>
      </c>
      <c r="D17" s="97">
        <v>-9.5</v>
      </c>
      <c r="E17" s="100">
        <v>20</v>
      </c>
    </row>
    <row r="18" spans="1:5" x14ac:dyDescent="0.35">
      <c r="A18" s="73">
        <v>17</v>
      </c>
      <c r="B18" s="97" t="s">
        <v>291</v>
      </c>
      <c r="C18" s="97" t="s">
        <v>377</v>
      </c>
      <c r="D18" s="97">
        <v>-9.5</v>
      </c>
      <c r="E18" s="100">
        <v>18</v>
      </c>
    </row>
    <row r="19" spans="1:5" x14ac:dyDescent="0.35">
      <c r="A19" s="73">
        <v>18</v>
      </c>
      <c r="B19" s="97" t="s">
        <v>384</v>
      </c>
      <c r="C19" s="97" t="s">
        <v>507</v>
      </c>
      <c r="D19" s="97">
        <v>-6.5</v>
      </c>
      <c r="E19" s="100">
        <v>16</v>
      </c>
    </row>
    <row r="20" spans="1:5" x14ac:dyDescent="0.35">
      <c r="A20" s="73">
        <v>19</v>
      </c>
      <c r="B20" s="97" t="s">
        <v>355</v>
      </c>
      <c r="C20" s="97" t="s">
        <v>508</v>
      </c>
      <c r="D20" s="97">
        <v>2.5</v>
      </c>
      <c r="E20" s="100">
        <v>10.5</v>
      </c>
    </row>
    <row r="21" spans="1:5" x14ac:dyDescent="0.35">
      <c r="A21" s="73">
        <v>20</v>
      </c>
      <c r="B21" s="97" t="s">
        <v>43</v>
      </c>
      <c r="C21" s="97" t="s">
        <v>509</v>
      </c>
      <c r="D21" s="97">
        <v>-3.5</v>
      </c>
      <c r="E21" s="100">
        <v>12</v>
      </c>
    </row>
    <row r="22" spans="1:5" x14ac:dyDescent="0.35">
      <c r="A22" s="73">
        <v>21</v>
      </c>
      <c r="B22" s="97" t="s">
        <v>47</v>
      </c>
      <c r="C22" s="97" t="s">
        <v>510</v>
      </c>
      <c r="D22" s="97">
        <v>-2.5</v>
      </c>
      <c r="E22" s="100">
        <v>5</v>
      </c>
    </row>
    <row r="23" spans="1:5" x14ac:dyDescent="0.35">
      <c r="A23" s="73">
        <v>22</v>
      </c>
      <c r="B23" s="97" t="s">
        <v>423</v>
      </c>
      <c r="C23" s="97" t="s">
        <v>511</v>
      </c>
      <c r="D23" s="97">
        <v>3.5</v>
      </c>
      <c r="E23" s="100">
        <v>4</v>
      </c>
    </row>
    <row r="24" spans="1:5" x14ac:dyDescent="0.35">
      <c r="A24" s="73">
        <v>23</v>
      </c>
      <c r="B24" s="97" t="s">
        <v>495</v>
      </c>
      <c r="C24" s="97" t="s">
        <v>512</v>
      </c>
      <c r="D24" s="97">
        <v>13.5</v>
      </c>
      <c r="E24" s="100">
        <v>6</v>
      </c>
    </row>
    <row r="25" spans="1:5" x14ac:dyDescent="0.35">
      <c r="A25" s="73">
        <v>24</v>
      </c>
      <c r="B25" s="97" t="s">
        <v>177</v>
      </c>
      <c r="C25" s="97" t="s">
        <v>513</v>
      </c>
      <c r="D25" s="97">
        <v>-7</v>
      </c>
      <c r="E25" s="100">
        <v>4</v>
      </c>
    </row>
    <row r="26" spans="1:5" x14ac:dyDescent="0.35">
      <c r="A26" s="73">
        <v>25</v>
      </c>
      <c r="B26" s="97" t="s">
        <v>424</v>
      </c>
      <c r="C26" s="97" t="s">
        <v>52</v>
      </c>
      <c r="D26" s="97">
        <v>-18</v>
      </c>
      <c r="E26" s="100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0818-231A-40EF-973C-66E0D5979CB5}">
  <dimension ref="A1:E26"/>
  <sheetViews>
    <sheetView zoomScale="130" zoomScaleNormal="130" workbookViewId="0">
      <selection activeCell="D28" sqref="D28"/>
    </sheetView>
  </sheetViews>
  <sheetFormatPr defaultRowHeight="14.5" x14ac:dyDescent="0.35"/>
  <cols>
    <col min="1" max="1" width="5.1796875" bestFit="1" customWidth="1"/>
    <col min="2" max="2" width="14.54296875" bestFit="1" customWidth="1"/>
    <col min="3" max="3" width="15.54296875" bestFit="1" customWidth="1"/>
    <col min="4" max="4" width="6.1796875" bestFit="1" customWidth="1"/>
    <col min="5" max="5" width="5.54296875" bestFit="1" customWidth="1"/>
  </cols>
  <sheetData>
    <row r="1" spans="1:5" x14ac:dyDescent="0.35">
      <c r="A1" s="101" t="s">
        <v>53</v>
      </c>
      <c r="B1" s="102" t="s">
        <v>0</v>
      </c>
      <c r="C1" s="55" t="s">
        <v>337</v>
      </c>
      <c r="D1" s="102" t="s">
        <v>2</v>
      </c>
      <c r="E1" s="102" t="s">
        <v>100</v>
      </c>
    </row>
    <row r="2" spans="1:5" x14ac:dyDescent="0.35">
      <c r="A2" s="98">
        <v>1</v>
      </c>
      <c r="B2" s="97" t="s">
        <v>441</v>
      </c>
      <c r="C2" s="56" t="s">
        <v>481</v>
      </c>
      <c r="D2" s="97">
        <v>-22.5</v>
      </c>
      <c r="E2" s="100">
        <v>50</v>
      </c>
    </row>
    <row r="3" spans="1:5" x14ac:dyDescent="0.35">
      <c r="A3" s="98">
        <v>2</v>
      </c>
      <c r="B3" s="97" t="s">
        <v>159</v>
      </c>
      <c r="C3" s="56" t="s">
        <v>482</v>
      </c>
      <c r="D3" s="97">
        <v>-27.5</v>
      </c>
      <c r="E3" s="100">
        <v>48</v>
      </c>
    </row>
    <row r="4" spans="1:5" x14ac:dyDescent="0.35">
      <c r="A4" s="98">
        <v>3</v>
      </c>
      <c r="B4" s="97" t="s">
        <v>17</v>
      </c>
      <c r="C4" s="56" t="s">
        <v>483</v>
      </c>
      <c r="D4" s="97">
        <v>-17</v>
      </c>
      <c r="E4" s="100">
        <v>46</v>
      </c>
    </row>
    <row r="5" spans="1:5" x14ac:dyDescent="0.35">
      <c r="A5" s="98">
        <v>4</v>
      </c>
      <c r="B5" s="97" t="s">
        <v>289</v>
      </c>
      <c r="C5" s="56" t="s">
        <v>456</v>
      </c>
      <c r="D5" s="97">
        <v>-3</v>
      </c>
      <c r="E5" s="100">
        <v>44</v>
      </c>
    </row>
    <row r="6" spans="1:5" x14ac:dyDescent="0.35">
      <c r="A6" s="98">
        <v>5</v>
      </c>
      <c r="B6" s="97" t="s">
        <v>128</v>
      </c>
      <c r="C6" s="56" t="s">
        <v>156</v>
      </c>
      <c r="D6" s="97">
        <v>-21</v>
      </c>
      <c r="E6" s="100">
        <v>42</v>
      </c>
    </row>
    <row r="7" spans="1:5" x14ac:dyDescent="0.35">
      <c r="A7" s="98">
        <v>6</v>
      </c>
      <c r="B7" s="97" t="s">
        <v>297</v>
      </c>
      <c r="C7" s="56" t="s">
        <v>484</v>
      </c>
      <c r="D7" s="97">
        <v>-14.5</v>
      </c>
      <c r="E7" s="100">
        <v>40</v>
      </c>
    </row>
    <row r="8" spans="1:5" x14ac:dyDescent="0.35">
      <c r="A8" s="98">
        <v>7</v>
      </c>
      <c r="B8" s="97" t="s">
        <v>29</v>
      </c>
      <c r="C8" s="32" t="s">
        <v>485</v>
      </c>
      <c r="D8" s="99">
        <v>-3</v>
      </c>
      <c r="E8" s="100">
        <v>28.5</v>
      </c>
    </row>
    <row r="9" spans="1:5" x14ac:dyDescent="0.35">
      <c r="A9" s="98">
        <v>8</v>
      </c>
      <c r="B9" s="97" t="s">
        <v>343</v>
      </c>
      <c r="C9" s="56" t="s">
        <v>486</v>
      </c>
      <c r="D9" s="103" t="s">
        <v>487</v>
      </c>
      <c r="E9" s="96">
        <v>45</v>
      </c>
    </row>
    <row r="10" spans="1:5" x14ac:dyDescent="0.35">
      <c r="A10" s="98">
        <v>9</v>
      </c>
      <c r="B10" s="97" t="s">
        <v>9</v>
      </c>
      <c r="C10" s="56" t="s">
        <v>488</v>
      </c>
      <c r="D10" s="97">
        <v>-19.5</v>
      </c>
      <c r="E10" s="100">
        <v>34</v>
      </c>
    </row>
    <row r="11" spans="1:5" x14ac:dyDescent="0.35">
      <c r="A11" s="98">
        <v>10</v>
      </c>
      <c r="B11" s="97" t="s">
        <v>15</v>
      </c>
      <c r="C11" s="56" t="s">
        <v>489</v>
      </c>
      <c r="D11" s="97">
        <v>2.5</v>
      </c>
      <c r="E11" s="100">
        <v>24</v>
      </c>
    </row>
    <row r="12" spans="1:5" x14ac:dyDescent="0.35">
      <c r="A12" s="98">
        <v>11</v>
      </c>
      <c r="B12" s="97" t="s">
        <v>179</v>
      </c>
      <c r="C12" s="56" t="s">
        <v>407</v>
      </c>
      <c r="D12" s="97">
        <v>-19.5</v>
      </c>
      <c r="E12" s="100">
        <v>30</v>
      </c>
    </row>
    <row r="13" spans="1:5" x14ac:dyDescent="0.35">
      <c r="A13" s="98">
        <v>12</v>
      </c>
      <c r="B13" s="97" t="s">
        <v>23</v>
      </c>
      <c r="C13" s="56" t="s">
        <v>490</v>
      </c>
      <c r="D13" s="97">
        <v>-2.5</v>
      </c>
      <c r="E13" s="100">
        <v>14</v>
      </c>
    </row>
    <row r="14" spans="1:5" x14ac:dyDescent="0.35">
      <c r="A14" s="98">
        <v>13</v>
      </c>
      <c r="B14" s="97" t="s">
        <v>384</v>
      </c>
      <c r="C14" s="56" t="s">
        <v>10</v>
      </c>
      <c r="D14" s="97">
        <v>-20</v>
      </c>
      <c r="E14" s="100">
        <v>26</v>
      </c>
    </row>
    <row r="15" spans="1:5" x14ac:dyDescent="0.35">
      <c r="A15" s="98">
        <v>14</v>
      </c>
      <c r="B15" s="97" t="s">
        <v>43</v>
      </c>
      <c r="C15" s="56" t="s">
        <v>422</v>
      </c>
      <c r="D15" s="97">
        <v>-3</v>
      </c>
      <c r="E15" s="100">
        <v>24</v>
      </c>
    </row>
    <row r="16" spans="1:5" x14ac:dyDescent="0.35">
      <c r="A16" s="98">
        <v>15</v>
      </c>
      <c r="B16" s="97" t="s">
        <v>215</v>
      </c>
      <c r="C16" s="56" t="s">
        <v>446</v>
      </c>
      <c r="D16" s="97">
        <v>-31</v>
      </c>
      <c r="E16" s="100">
        <v>22</v>
      </c>
    </row>
    <row r="17" spans="1:5" x14ac:dyDescent="0.35">
      <c r="A17" s="98">
        <v>16</v>
      </c>
      <c r="B17" s="97" t="s">
        <v>291</v>
      </c>
      <c r="C17" s="32" t="s">
        <v>491</v>
      </c>
      <c r="D17" s="97">
        <v>3</v>
      </c>
      <c r="E17" s="100">
        <v>8</v>
      </c>
    </row>
    <row r="18" spans="1:5" x14ac:dyDescent="0.35">
      <c r="A18" s="98">
        <v>17</v>
      </c>
      <c r="B18" s="97" t="s">
        <v>424</v>
      </c>
      <c r="C18" s="56" t="s">
        <v>454</v>
      </c>
      <c r="D18" s="97">
        <v>-16.5</v>
      </c>
      <c r="E18" s="100">
        <v>18</v>
      </c>
    </row>
    <row r="19" spans="1:5" x14ac:dyDescent="0.35">
      <c r="A19" s="98">
        <v>18</v>
      </c>
      <c r="B19" s="97" t="s">
        <v>11</v>
      </c>
      <c r="C19" s="56" t="s">
        <v>350</v>
      </c>
      <c r="D19" s="97">
        <v>-21</v>
      </c>
      <c r="E19" s="100">
        <v>16</v>
      </c>
    </row>
    <row r="20" spans="1:5" x14ac:dyDescent="0.35">
      <c r="A20" s="98">
        <v>19</v>
      </c>
      <c r="B20" s="97" t="s">
        <v>256</v>
      </c>
      <c r="C20" s="56" t="s">
        <v>376</v>
      </c>
      <c r="D20" s="97">
        <v>-7.5</v>
      </c>
      <c r="E20" s="100">
        <v>14</v>
      </c>
    </row>
    <row r="21" spans="1:5" x14ac:dyDescent="0.35">
      <c r="A21" s="98">
        <v>20</v>
      </c>
      <c r="B21" s="97" t="s">
        <v>254</v>
      </c>
      <c r="C21" s="56" t="s">
        <v>492</v>
      </c>
      <c r="D21" s="97">
        <v>-23.5</v>
      </c>
      <c r="E21" s="100">
        <v>12</v>
      </c>
    </row>
    <row r="22" spans="1:5" x14ac:dyDescent="0.35">
      <c r="A22" s="98">
        <v>21</v>
      </c>
      <c r="B22" s="97" t="s">
        <v>355</v>
      </c>
      <c r="C22" s="56" t="s">
        <v>493</v>
      </c>
      <c r="D22" s="97">
        <v>-3</v>
      </c>
      <c r="E22" s="100">
        <v>10</v>
      </c>
    </row>
    <row r="23" spans="1:5" x14ac:dyDescent="0.35">
      <c r="A23" s="98">
        <v>22</v>
      </c>
      <c r="B23" s="97" t="s">
        <v>47</v>
      </c>
      <c r="C23" s="56" t="s">
        <v>494</v>
      </c>
      <c r="D23" s="97">
        <v>-18</v>
      </c>
      <c r="E23" s="100">
        <v>8</v>
      </c>
    </row>
    <row r="24" spans="1:5" x14ac:dyDescent="0.35">
      <c r="A24" s="98">
        <v>23</v>
      </c>
      <c r="B24" s="97" t="s">
        <v>495</v>
      </c>
      <c r="C24" s="56" t="s">
        <v>415</v>
      </c>
      <c r="D24" s="97">
        <v>3.5</v>
      </c>
      <c r="E24" s="100">
        <v>6</v>
      </c>
    </row>
    <row r="25" spans="1:5" x14ac:dyDescent="0.35">
      <c r="A25" s="98">
        <v>24</v>
      </c>
      <c r="B25" s="97" t="s">
        <v>25</v>
      </c>
      <c r="C25" s="56" t="s">
        <v>328</v>
      </c>
      <c r="D25" s="97">
        <v>7</v>
      </c>
      <c r="E25" s="100">
        <v>4</v>
      </c>
    </row>
    <row r="26" spans="1:5" x14ac:dyDescent="0.35">
      <c r="A26" s="98">
        <v>25</v>
      </c>
      <c r="B26" s="97" t="s">
        <v>423</v>
      </c>
      <c r="C26" s="56" t="s">
        <v>211</v>
      </c>
      <c r="D26" s="97">
        <v>-7</v>
      </c>
      <c r="E26" s="100">
        <v>2</v>
      </c>
    </row>
  </sheetData>
  <conditionalFormatting sqref="D2:D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D194-A924-43DF-A6D3-53E185D734AF}">
  <dimension ref="A1:E26"/>
  <sheetViews>
    <sheetView workbookViewId="0">
      <selection activeCell="I12" sqref="I12"/>
    </sheetView>
  </sheetViews>
  <sheetFormatPr defaultRowHeight="14.5" x14ac:dyDescent="0.35"/>
  <cols>
    <col min="1" max="1" width="3.1796875" bestFit="1" customWidth="1"/>
    <col min="2" max="2" width="13.453125" bestFit="1" customWidth="1"/>
    <col min="3" max="3" width="17" bestFit="1" customWidth="1"/>
    <col min="4" max="4" width="6.81640625" bestFit="1" customWidth="1"/>
    <col min="5" max="5" width="5.453125" bestFit="1" customWidth="1"/>
  </cols>
  <sheetData>
    <row r="1" spans="1:5" x14ac:dyDescent="0.35">
      <c r="A1" s="93" t="s">
        <v>98</v>
      </c>
      <c r="B1" s="90" t="s">
        <v>0</v>
      </c>
      <c r="C1" s="67" t="s">
        <v>1</v>
      </c>
      <c r="D1" s="90" t="s">
        <v>2</v>
      </c>
      <c r="E1" s="90" t="s">
        <v>100</v>
      </c>
    </row>
    <row r="2" spans="1:5" x14ac:dyDescent="0.35">
      <c r="A2" s="91">
        <v>1</v>
      </c>
      <c r="B2" s="89" t="s">
        <v>441</v>
      </c>
      <c r="C2" s="56" t="s">
        <v>248</v>
      </c>
      <c r="D2" s="89">
        <v>-16.5</v>
      </c>
      <c r="E2" s="92">
        <v>50</v>
      </c>
    </row>
    <row r="3" spans="1:5" x14ac:dyDescent="0.35">
      <c r="A3" s="91">
        <v>2</v>
      </c>
      <c r="B3" s="89" t="s">
        <v>159</v>
      </c>
      <c r="C3" s="56" t="s">
        <v>442</v>
      </c>
      <c r="D3" s="89">
        <v>-40.5</v>
      </c>
      <c r="E3" s="92">
        <v>48</v>
      </c>
    </row>
    <row r="4" spans="1:5" x14ac:dyDescent="0.35">
      <c r="A4" s="91">
        <v>3</v>
      </c>
      <c r="B4" s="89" t="s">
        <v>17</v>
      </c>
      <c r="C4" s="56" t="s">
        <v>443</v>
      </c>
      <c r="D4" s="89">
        <v>-28.5</v>
      </c>
      <c r="E4" s="92">
        <v>46</v>
      </c>
    </row>
    <row r="5" spans="1:5" x14ac:dyDescent="0.35">
      <c r="A5" s="91">
        <v>4</v>
      </c>
      <c r="B5" s="89" t="s">
        <v>289</v>
      </c>
      <c r="C5" s="56" t="s">
        <v>444</v>
      </c>
      <c r="D5" s="89">
        <v>7</v>
      </c>
      <c r="E5" s="92">
        <v>33</v>
      </c>
    </row>
    <row r="6" spans="1:5" x14ac:dyDescent="0.35">
      <c r="A6" s="91">
        <v>5</v>
      </c>
      <c r="B6" s="89" t="s">
        <v>128</v>
      </c>
      <c r="C6" s="56" t="s">
        <v>388</v>
      </c>
      <c r="D6" s="89">
        <v>-20.5</v>
      </c>
      <c r="E6" s="92">
        <v>42</v>
      </c>
    </row>
    <row r="7" spans="1:5" x14ac:dyDescent="0.35">
      <c r="A7" s="91">
        <v>6</v>
      </c>
      <c r="B7" s="89" t="s">
        <v>23</v>
      </c>
      <c r="C7" s="56" t="s">
        <v>445</v>
      </c>
      <c r="D7" s="89">
        <v>-13.5</v>
      </c>
      <c r="E7" s="92">
        <v>30</v>
      </c>
    </row>
    <row r="8" spans="1:5" x14ac:dyDescent="0.35">
      <c r="A8" s="91">
        <v>7</v>
      </c>
      <c r="B8" s="89" t="s">
        <v>297</v>
      </c>
      <c r="C8" s="56" t="s">
        <v>422</v>
      </c>
      <c r="D8" s="89">
        <v>-3</v>
      </c>
      <c r="E8" s="92">
        <v>38</v>
      </c>
    </row>
    <row r="9" spans="1:5" x14ac:dyDescent="0.35">
      <c r="A9" s="91">
        <v>8</v>
      </c>
      <c r="B9" s="89" t="s">
        <v>29</v>
      </c>
      <c r="C9" s="56" t="s">
        <v>446</v>
      </c>
      <c r="D9" s="89">
        <v>-34.5</v>
      </c>
      <c r="E9" s="92">
        <v>36</v>
      </c>
    </row>
    <row r="10" spans="1:5" x14ac:dyDescent="0.35">
      <c r="A10" s="91">
        <v>9</v>
      </c>
      <c r="B10" s="89" t="s">
        <v>291</v>
      </c>
      <c r="C10" s="56" t="s">
        <v>412</v>
      </c>
      <c r="D10" s="89">
        <v>-19.5</v>
      </c>
      <c r="E10" s="92">
        <v>34</v>
      </c>
    </row>
    <row r="11" spans="1:5" x14ac:dyDescent="0.35">
      <c r="A11" s="91">
        <v>10</v>
      </c>
      <c r="B11" s="89" t="s">
        <v>343</v>
      </c>
      <c r="C11" s="56" t="s">
        <v>447</v>
      </c>
      <c r="D11" s="89">
        <v>-11.5</v>
      </c>
      <c r="E11" s="92">
        <v>24</v>
      </c>
    </row>
    <row r="12" spans="1:5" x14ac:dyDescent="0.35">
      <c r="A12" s="91">
        <v>11</v>
      </c>
      <c r="B12" s="89" t="s">
        <v>43</v>
      </c>
      <c r="C12" s="56" t="s">
        <v>448</v>
      </c>
      <c r="D12" s="89">
        <v>11.5</v>
      </c>
      <c r="E12" s="92">
        <v>15</v>
      </c>
    </row>
    <row r="13" spans="1:5" x14ac:dyDescent="0.35">
      <c r="A13" s="91">
        <v>12</v>
      </c>
      <c r="B13" s="89" t="s">
        <v>9</v>
      </c>
      <c r="C13" s="56" t="s">
        <v>449</v>
      </c>
      <c r="D13" s="89">
        <v>-7</v>
      </c>
      <c r="E13" s="92">
        <v>28</v>
      </c>
    </row>
    <row r="14" spans="1:5" x14ac:dyDescent="0.35">
      <c r="A14" s="91">
        <v>13</v>
      </c>
      <c r="B14" s="89" t="s">
        <v>15</v>
      </c>
      <c r="C14" s="56" t="s">
        <v>216</v>
      </c>
      <c r="D14" s="89">
        <v>-23.5</v>
      </c>
      <c r="E14" s="92">
        <v>26</v>
      </c>
    </row>
    <row r="15" spans="1:5" x14ac:dyDescent="0.35">
      <c r="A15" s="91">
        <v>14</v>
      </c>
      <c r="B15" s="89" t="s">
        <v>179</v>
      </c>
      <c r="C15" s="56" t="s">
        <v>204</v>
      </c>
      <c r="D15" s="89">
        <v>-10.5</v>
      </c>
      <c r="E15" s="92">
        <v>24</v>
      </c>
    </row>
    <row r="16" spans="1:5" x14ac:dyDescent="0.35">
      <c r="A16" s="91">
        <v>15</v>
      </c>
      <c r="B16" s="89" t="s">
        <v>384</v>
      </c>
      <c r="C16" s="56" t="s">
        <v>450</v>
      </c>
      <c r="D16" s="89">
        <v>3.5</v>
      </c>
      <c r="E16" s="92">
        <v>22</v>
      </c>
    </row>
    <row r="17" spans="1:5" x14ac:dyDescent="0.35">
      <c r="A17" s="91">
        <v>16</v>
      </c>
      <c r="B17" s="89" t="s">
        <v>355</v>
      </c>
      <c r="C17" s="56" t="s">
        <v>451</v>
      </c>
      <c r="D17" s="89">
        <v>-1.5</v>
      </c>
      <c r="E17" s="92">
        <v>15</v>
      </c>
    </row>
    <row r="18" spans="1:5" x14ac:dyDescent="0.35">
      <c r="A18" s="91">
        <v>17</v>
      </c>
      <c r="B18" s="89" t="s">
        <v>27</v>
      </c>
      <c r="C18" s="56" t="s">
        <v>350</v>
      </c>
      <c r="D18" s="89">
        <v>-19.5</v>
      </c>
      <c r="E18" s="92">
        <v>18</v>
      </c>
    </row>
    <row r="19" spans="1:5" x14ac:dyDescent="0.35">
      <c r="A19" s="91">
        <v>18</v>
      </c>
      <c r="B19" s="89" t="s">
        <v>177</v>
      </c>
      <c r="C19" s="56" t="s">
        <v>452</v>
      </c>
      <c r="D19" s="89">
        <v>-7</v>
      </c>
      <c r="E19" s="92">
        <v>8</v>
      </c>
    </row>
    <row r="20" spans="1:5" x14ac:dyDescent="0.35">
      <c r="A20" s="91">
        <v>19</v>
      </c>
      <c r="B20" s="89" t="s">
        <v>421</v>
      </c>
      <c r="C20" s="56" t="s">
        <v>453</v>
      </c>
      <c r="D20" s="89">
        <v>-14.5</v>
      </c>
      <c r="E20" s="92">
        <v>14</v>
      </c>
    </row>
    <row r="21" spans="1:5" x14ac:dyDescent="0.35">
      <c r="A21" s="91">
        <v>20</v>
      </c>
      <c r="B21" s="89" t="s">
        <v>11</v>
      </c>
      <c r="C21" s="56" t="s">
        <v>454</v>
      </c>
      <c r="D21" s="89">
        <v>-16.5</v>
      </c>
      <c r="E21" s="92">
        <v>12</v>
      </c>
    </row>
    <row r="22" spans="1:5" x14ac:dyDescent="0.35">
      <c r="A22" s="91">
        <v>21</v>
      </c>
      <c r="B22" s="89" t="s">
        <v>332</v>
      </c>
      <c r="C22" s="56" t="s">
        <v>252</v>
      </c>
      <c r="D22" s="89">
        <v>-6.5</v>
      </c>
      <c r="E22" s="92">
        <v>10</v>
      </c>
    </row>
    <row r="23" spans="1:5" x14ac:dyDescent="0.35">
      <c r="A23" s="91">
        <v>22</v>
      </c>
      <c r="B23" s="89" t="s">
        <v>424</v>
      </c>
      <c r="C23" s="56" t="s">
        <v>455</v>
      </c>
      <c r="D23" s="89">
        <v>1.5</v>
      </c>
      <c r="E23" s="92">
        <v>4</v>
      </c>
    </row>
    <row r="24" spans="1:5" x14ac:dyDescent="0.35">
      <c r="A24" s="91">
        <v>23</v>
      </c>
      <c r="B24" s="89" t="s">
        <v>256</v>
      </c>
      <c r="C24" s="56" t="s">
        <v>456</v>
      </c>
      <c r="D24" s="89">
        <v>3</v>
      </c>
      <c r="E24" s="92">
        <v>6</v>
      </c>
    </row>
    <row r="25" spans="1:5" x14ac:dyDescent="0.35">
      <c r="A25" s="91">
        <v>24</v>
      </c>
      <c r="B25" s="89" t="s">
        <v>215</v>
      </c>
      <c r="C25" s="56" t="s">
        <v>457</v>
      </c>
      <c r="D25" s="89">
        <v>13.5</v>
      </c>
      <c r="E25" s="92">
        <v>2</v>
      </c>
    </row>
    <row r="26" spans="1:5" x14ac:dyDescent="0.35">
      <c r="A26" s="91">
        <v>25</v>
      </c>
      <c r="B26" s="89" t="s">
        <v>254</v>
      </c>
      <c r="C26" s="56" t="s">
        <v>458</v>
      </c>
      <c r="D26" s="89">
        <v>-6.5</v>
      </c>
      <c r="E26" s="92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188D-4692-4AA1-B7DA-C5FD1D73AA16}">
  <dimension ref="A1:H25"/>
  <sheetViews>
    <sheetView topLeftCell="A3" zoomScale="130" zoomScaleNormal="130" workbookViewId="0">
      <selection activeCell="I10" sqref="I10"/>
    </sheetView>
  </sheetViews>
  <sheetFormatPr defaultRowHeight="14.5" x14ac:dyDescent="0.35"/>
  <cols>
    <col min="1" max="1" width="5.54296875" bestFit="1" customWidth="1"/>
    <col min="2" max="2" width="15.1796875" bestFit="1" customWidth="1"/>
    <col min="3" max="3" width="18" bestFit="1" customWidth="1"/>
    <col min="4" max="4" width="7.453125" bestFit="1" customWidth="1"/>
    <col min="5" max="5" width="5.81640625" bestFit="1" customWidth="1"/>
  </cols>
  <sheetData>
    <row r="1" spans="1:8" ht="15.5" x14ac:dyDescent="0.35">
      <c r="A1" s="85" t="s">
        <v>53</v>
      </c>
      <c r="B1" s="86" t="s">
        <v>0</v>
      </c>
      <c r="C1" s="80" t="s">
        <v>1</v>
      </c>
      <c r="D1" s="86" t="s">
        <v>2</v>
      </c>
      <c r="E1" s="86" t="s">
        <v>100</v>
      </c>
    </row>
    <row r="2" spans="1:8" ht="15.5" x14ac:dyDescent="0.35">
      <c r="A2" s="82">
        <v>1</v>
      </c>
      <c r="B2" s="87" t="s">
        <v>401</v>
      </c>
      <c r="C2" s="88" t="s">
        <v>402</v>
      </c>
      <c r="D2" s="87">
        <v>-8.5</v>
      </c>
      <c r="E2" s="83">
        <v>37.5</v>
      </c>
      <c r="G2" s="84"/>
    </row>
    <row r="3" spans="1:8" ht="15.5" x14ac:dyDescent="0.35">
      <c r="A3" s="82">
        <v>2</v>
      </c>
      <c r="B3" s="87" t="s">
        <v>403</v>
      </c>
      <c r="C3" s="88" t="s">
        <v>404</v>
      </c>
      <c r="D3" s="87">
        <v>8.5</v>
      </c>
      <c r="E3" s="83">
        <v>24</v>
      </c>
      <c r="G3" s="84"/>
    </row>
    <row r="4" spans="1:8" ht="15.5" x14ac:dyDescent="0.35">
      <c r="A4" s="82">
        <v>2</v>
      </c>
      <c r="B4" s="87" t="s">
        <v>405</v>
      </c>
      <c r="C4" s="88" t="s">
        <v>406</v>
      </c>
      <c r="D4" s="87">
        <v>-38</v>
      </c>
      <c r="E4" s="83">
        <v>48</v>
      </c>
      <c r="G4" s="84"/>
    </row>
    <row r="5" spans="1:8" ht="15.5" x14ac:dyDescent="0.35">
      <c r="A5" s="82">
        <v>4</v>
      </c>
      <c r="B5" s="87" t="s">
        <v>17</v>
      </c>
      <c r="C5" s="88" t="s">
        <v>407</v>
      </c>
      <c r="D5" s="87">
        <v>-25.5</v>
      </c>
      <c r="E5" s="83">
        <v>44</v>
      </c>
      <c r="G5" s="84"/>
      <c r="H5" s="81" t="s">
        <v>426</v>
      </c>
    </row>
    <row r="6" spans="1:8" ht="15.5" x14ac:dyDescent="0.35">
      <c r="A6" s="82">
        <v>5</v>
      </c>
      <c r="B6" s="87" t="s">
        <v>9</v>
      </c>
      <c r="C6" s="88" t="s">
        <v>408</v>
      </c>
      <c r="D6" s="87">
        <v>-3.5</v>
      </c>
      <c r="E6" s="83">
        <v>42</v>
      </c>
      <c r="G6" s="84"/>
    </row>
    <row r="7" spans="1:8" ht="15.5" x14ac:dyDescent="0.35">
      <c r="A7" s="82">
        <v>6</v>
      </c>
      <c r="B7" s="87" t="s">
        <v>343</v>
      </c>
      <c r="C7" s="88" t="s">
        <v>409</v>
      </c>
      <c r="D7" s="87">
        <v>-13</v>
      </c>
      <c r="E7" s="83">
        <v>30</v>
      </c>
      <c r="G7" s="84"/>
      <c r="H7" t="s">
        <v>427</v>
      </c>
    </row>
    <row r="8" spans="1:8" ht="15.5" x14ac:dyDescent="0.35">
      <c r="A8" s="82">
        <v>7</v>
      </c>
      <c r="B8" s="87" t="s">
        <v>289</v>
      </c>
      <c r="C8" s="88" t="s">
        <v>172</v>
      </c>
      <c r="D8" s="87">
        <v>-9.5</v>
      </c>
      <c r="E8" s="83">
        <v>38</v>
      </c>
      <c r="G8" s="84"/>
      <c r="H8" t="s">
        <v>428</v>
      </c>
    </row>
    <row r="9" spans="1:8" ht="15.5" x14ac:dyDescent="0.35">
      <c r="A9" s="82">
        <v>8</v>
      </c>
      <c r="B9" s="87" t="s">
        <v>23</v>
      </c>
      <c r="C9" s="88" t="s">
        <v>410</v>
      </c>
      <c r="D9" s="87">
        <v>-31.5</v>
      </c>
      <c r="E9" s="83">
        <v>36</v>
      </c>
      <c r="G9" s="84"/>
    </row>
    <row r="10" spans="1:8" ht="15.5" x14ac:dyDescent="0.35">
      <c r="A10" s="82">
        <v>9</v>
      </c>
      <c r="B10" s="87" t="s">
        <v>29</v>
      </c>
      <c r="C10" s="88" t="s">
        <v>411</v>
      </c>
      <c r="D10" s="87">
        <v>-21</v>
      </c>
      <c r="E10" s="83">
        <v>34</v>
      </c>
      <c r="G10" s="84"/>
    </row>
    <row r="11" spans="1:8" ht="15.5" x14ac:dyDescent="0.35">
      <c r="A11" s="82">
        <v>10</v>
      </c>
      <c r="B11" s="87" t="s">
        <v>291</v>
      </c>
      <c r="C11" s="88" t="s">
        <v>211</v>
      </c>
      <c r="D11" s="87">
        <v>-10.5</v>
      </c>
      <c r="E11" s="83">
        <v>32</v>
      </c>
      <c r="G11" s="84"/>
    </row>
    <row r="12" spans="1:8" ht="15.5" x14ac:dyDescent="0.35">
      <c r="A12" s="82">
        <v>12</v>
      </c>
      <c r="B12" s="87" t="s">
        <v>15</v>
      </c>
      <c r="C12" s="88" t="s">
        <v>412</v>
      </c>
      <c r="D12" s="87">
        <v>-17.5</v>
      </c>
      <c r="E12" s="83">
        <v>28</v>
      </c>
      <c r="G12" s="84"/>
    </row>
    <row r="13" spans="1:8" ht="15.5" x14ac:dyDescent="0.35">
      <c r="A13" s="82">
        <v>13</v>
      </c>
      <c r="B13" s="87" t="s">
        <v>256</v>
      </c>
      <c r="C13" s="88" t="s">
        <v>413</v>
      </c>
      <c r="D13" s="87">
        <v>2.5</v>
      </c>
      <c r="E13" s="83">
        <v>26</v>
      </c>
      <c r="G13" s="84"/>
    </row>
    <row r="14" spans="1:8" ht="15.5" x14ac:dyDescent="0.35">
      <c r="A14" s="82">
        <v>14</v>
      </c>
      <c r="B14" s="87" t="s">
        <v>332</v>
      </c>
      <c r="C14" s="88" t="s">
        <v>375</v>
      </c>
      <c r="D14" s="87">
        <v>-16.5</v>
      </c>
      <c r="E14" s="83">
        <v>24</v>
      </c>
      <c r="G14" s="84"/>
    </row>
    <row r="15" spans="1:8" ht="15.5" x14ac:dyDescent="0.35">
      <c r="A15" s="82">
        <v>15</v>
      </c>
      <c r="B15" s="87" t="s">
        <v>297</v>
      </c>
      <c r="C15" s="88" t="s">
        <v>414</v>
      </c>
      <c r="D15" s="87">
        <v>13</v>
      </c>
      <c r="E15" s="83">
        <v>11</v>
      </c>
      <c r="G15" s="84"/>
    </row>
    <row r="16" spans="1:8" ht="15.5" x14ac:dyDescent="0.35">
      <c r="A16" s="82">
        <v>16</v>
      </c>
      <c r="B16" s="87" t="s">
        <v>179</v>
      </c>
      <c r="C16" s="88" t="s">
        <v>281</v>
      </c>
      <c r="D16" s="87">
        <v>-14</v>
      </c>
      <c r="E16" s="83">
        <v>20</v>
      </c>
      <c r="G16" s="84"/>
    </row>
    <row r="17" spans="1:7" ht="15.5" x14ac:dyDescent="0.35">
      <c r="A17" s="82">
        <v>17</v>
      </c>
      <c r="B17" s="87" t="s">
        <v>384</v>
      </c>
      <c r="C17" s="88" t="s">
        <v>415</v>
      </c>
      <c r="D17" s="87">
        <v>-8</v>
      </c>
      <c r="E17" s="83">
        <v>18</v>
      </c>
      <c r="G17" s="84"/>
    </row>
    <row r="18" spans="1:7" ht="15.5" x14ac:dyDescent="0.35">
      <c r="A18" s="82">
        <v>18</v>
      </c>
      <c r="B18" s="87" t="s">
        <v>25</v>
      </c>
      <c r="C18" s="88" t="s">
        <v>416</v>
      </c>
      <c r="D18" s="87">
        <v>-2</v>
      </c>
      <c r="E18" s="83">
        <v>16</v>
      </c>
      <c r="G18" s="84"/>
    </row>
    <row r="19" spans="1:7" ht="15.5" x14ac:dyDescent="0.35">
      <c r="A19" s="82">
        <v>19</v>
      </c>
      <c r="B19" s="87" t="s">
        <v>355</v>
      </c>
      <c r="C19" s="88" t="s">
        <v>417</v>
      </c>
      <c r="D19" s="87">
        <v>-7.5</v>
      </c>
      <c r="E19" s="83">
        <v>14</v>
      </c>
      <c r="G19" s="84"/>
    </row>
    <row r="20" spans="1:7" ht="15.5" x14ac:dyDescent="0.35">
      <c r="A20" s="82">
        <v>20</v>
      </c>
      <c r="B20" s="87" t="s">
        <v>45</v>
      </c>
      <c r="C20" s="88" t="s">
        <v>418</v>
      </c>
      <c r="D20" s="87">
        <v>-5</v>
      </c>
      <c r="E20" s="83">
        <v>12</v>
      </c>
      <c r="G20" s="84"/>
    </row>
    <row r="21" spans="1:7" ht="15.5" x14ac:dyDescent="0.35">
      <c r="A21" s="82">
        <v>21</v>
      </c>
      <c r="B21" s="87" t="s">
        <v>27</v>
      </c>
      <c r="C21" s="88" t="s">
        <v>419</v>
      </c>
      <c r="D21" s="87">
        <v>5</v>
      </c>
      <c r="E21" s="83">
        <v>5</v>
      </c>
      <c r="G21" s="84"/>
    </row>
    <row r="22" spans="1:7" ht="15.5" x14ac:dyDescent="0.35">
      <c r="A22" s="82">
        <v>22</v>
      </c>
      <c r="B22" s="87" t="s">
        <v>326</v>
      </c>
      <c r="C22" s="88" t="s">
        <v>420</v>
      </c>
      <c r="D22" s="87">
        <v>3.5</v>
      </c>
      <c r="E22" s="83">
        <v>8</v>
      </c>
      <c r="G22" s="84"/>
    </row>
    <row r="23" spans="1:7" ht="15.5" x14ac:dyDescent="0.35">
      <c r="A23" s="82">
        <v>23</v>
      </c>
      <c r="B23" s="87" t="s">
        <v>421</v>
      </c>
      <c r="C23" s="88" t="s">
        <v>422</v>
      </c>
      <c r="D23" s="87">
        <v>13.5</v>
      </c>
      <c r="E23" s="83">
        <v>6</v>
      </c>
      <c r="G23" s="84"/>
    </row>
    <row r="24" spans="1:7" ht="15.5" x14ac:dyDescent="0.35">
      <c r="A24" s="82">
        <v>24</v>
      </c>
      <c r="B24" s="87" t="s">
        <v>423</v>
      </c>
      <c r="C24" s="88" t="s">
        <v>168</v>
      </c>
      <c r="D24" s="87">
        <v>4.5</v>
      </c>
      <c r="E24" s="83">
        <v>4</v>
      </c>
      <c r="G24" s="84"/>
    </row>
    <row r="25" spans="1:7" ht="15.5" x14ac:dyDescent="0.35">
      <c r="A25" s="82">
        <v>25</v>
      </c>
      <c r="B25" s="87" t="s">
        <v>424</v>
      </c>
      <c r="C25" s="88" t="s">
        <v>425</v>
      </c>
      <c r="D25" s="87">
        <v>-3.5</v>
      </c>
      <c r="E25" s="83">
        <v>2</v>
      </c>
      <c r="G25" s="84"/>
    </row>
  </sheetData>
  <conditionalFormatting sqref="D2:D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198F-020D-4DAD-BC51-7314FE036A85}">
  <dimension ref="A1:E22"/>
  <sheetViews>
    <sheetView zoomScale="175" zoomScaleNormal="175" workbookViewId="0">
      <selection activeCell="G11" sqref="G11"/>
    </sheetView>
  </sheetViews>
  <sheetFormatPr defaultRowHeight="14.5" x14ac:dyDescent="0.35"/>
  <cols>
    <col min="1" max="1" width="3.1796875" bestFit="1" customWidth="1"/>
    <col min="2" max="2" width="14.1796875" bestFit="1" customWidth="1"/>
    <col min="3" max="3" width="18.453125" bestFit="1" customWidth="1"/>
    <col min="4" max="4" width="6.81640625" bestFit="1" customWidth="1"/>
    <col min="5" max="5" width="5.453125" bestFit="1" customWidth="1"/>
  </cols>
  <sheetData>
    <row r="1" spans="1:5" x14ac:dyDescent="0.35">
      <c r="A1" s="72" t="s">
        <v>98</v>
      </c>
      <c r="B1" s="70" t="s">
        <v>0</v>
      </c>
      <c r="C1" s="70" t="s">
        <v>1</v>
      </c>
      <c r="D1" s="70" t="s">
        <v>2</v>
      </c>
      <c r="E1" s="70" t="s">
        <v>100</v>
      </c>
    </row>
    <row r="2" spans="1:5" x14ac:dyDescent="0.35">
      <c r="A2" s="73">
        <v>1</v>
      </c>
      <c r="B2" s="69" t="s">
        <v>369</v>
      </c>
      <c r="C2" s="56" t="s">
        <v>370</v>
      </c>
      <c r="D2" s="69">
        <v>-22.5</v>
      </c>
      <c r="E2" s="71">
        <v>50</v>
      </c>
    </row>
    <row r="3" spans="1:5" x14ac:dyDescent="0.35">
      <c r="A3" s="73">
        <v>2</v>
      </c>
      <c r="B3" s="69" t="s">
        <v>371</v>
      </c>
      <c r="C3" s="56" t="s">
        <v>372</v>
      </c>
      <c r="D3" s="69">
        <v>-15.5</v>
      </c>
      <c r="E3" s="71">
        <v>36</v>
      </c>
    </row>
    <row r="4" spans="1:5" x14ac:dyDescent="0.35">
      <c r="A4" s="73">
        <v>3</v>
      </c>
      <c r="B4" s="69" t="s">
        <v>373</v>
      </c>
      <c r="C4" s="56" t="s">
        <v>374</v>
      </c>
      <c r="D4" s="69">
        <v>-12.5</v>
      </c>
      <c r="E4" s="71">
        <v>34.5</v>
      </c>
    </row>
    <row r="5" spans="1:5" x14ac:dyDescent="0.35">
      <c r="A5" s="73">
        <v>4</v>
      </c>
      <c r="B5" s="69" t="s">
        <v>17</v>
      </c>
      <c r="C5" s="56" t="s">
        <v>375</v>
      </c>
      <c r="D5" s="69">
        <v>-21.5</v>
      </c>
      <c r="E5" s="71">
        <v>44</v>
      </c>
    </row>
    <row r="6" spans="1:5" x14ac:dyDescent="0.35">
      <c r="A6" s="73">
        <v>7</v>
      </c>
      <c r="B6" s="69" t="s">
        <v>289</v>
      </c>
      <c r="C6" s="56" t="s">
        <v>376</v>
      </c>
      <c r="D6" s="69">
        <v>-7.5</v>
      </c>
      <c r="E6" s="71">
        <v>38</v>
      </c>
    </row>
    <row r="7" spans="1:5" x14ac:dyDescent="0.35">
      <c r="A7" s="73">
        <v>8</v>
      </c>
      <c r="B7" s="69" t="s">
        <v>23</v>
      </c>
      <c r="C7" s="56" t="s">
        <v>377</v>
      </c>
      <c r="D7" s="69">
        <v>-16.5</v>
      </c>
      <c r="E7" s="71">
        <v>36</v>
      </c>
    </row>
    <row r="8" spans="1:5" x14ac:dyDescent="0.35">
      <c r="A8" s="73">
        <v>9</v>
      </c>
      <c r="B8" s="69" t="s">
        <v>25</v>
      </c>
      <c r="C8" s="56" t="s">
        <v>378</v>
      </c>
      <c r="D8" s="69">
        <v>1.5</v>
      </c>
      <c r="E8" s="71">
        <f>17*1.5</f>
        <v>25.5</v>
      </c>
    </row>
    <row r="9" spans="1:5" x14ac:dyDescent="0.35">
      <c r="A9" s="73">
        <v>10</v>
      </c>
      <c r="B9" s="69" t="s">
        <v>29</v>
      </c>
      <c r="C9" s="56" t="s">
        <v>285</v>
      </c>
      <c r="D9" s="69">
        <v>-15.5</v>
      </c>
      <c r="E9" s="71">
        <v>32</v>
      </c>
    </row>
    <row r="10" spans="1:5" x14ac:dyDescent="0.35">
      <c r="A10" s="73">
        <v>10</v>
      </c>
      <c r="B10" s="69" t="s">
        <v>45</v>
      </c>
      <c r="C10" s="56" t="s">
        <v>379</v>
      </c>
      <c r="D10" s="69">
        <v>-4</v>
      </c>
      <c r="E10" s="71">
        <v>30</v>
      </c>
    </row>
    <row r="11" spans="1:5" x14ac:dyDescent="0.35">
      <c r="A11" s="73">
        <v>12</v>
      </c>
      <c r="B11" s="69" t="s">
        <v>291</v>
      </c>
      <c r="C11" s="56" t="s">
        <v>216</v>
      </c>
      <c r="D11" s="69">
        <v>-16.5</v>
      </c>
      <c r="E11" s="71">
        <v>28</v>
      </c>
    </row>
    <row r="12" spans="1:5" x14ac:dyDescent="0.35">
      <c r="A12" s="73">
        <v>13</v>
      </c>
      <c r="B12" s="69" t="s">
        <v>179</v>
      </c>
      <c r="C12" s="56" t="s">
        <v>380</v>
      </c>
      <c r="D12" s="69">
        <v>15.5</v>
      </c>
      <c r="E12" s="71">
        <v>13</v>
      </c>
    </row>
    <row r="13" spans="1:5" x14ac:dyDescent="0.35">
      <c r="A13" s="73">
        <v>14</v>
      </c>
      <c r="B13" s="69" t="s">
        <v>15</v>
      </c>
      <c r="C13" s="56" t="s">
        <v>212</v>
      </c>
      <c r="D13" s="69">
        <v>-8.5</v>
      </c>
      <c r="E13" s="71">
        <v>24</v>
      </c>
    </row>
    <row r="14" spans="1:5" x14ac:dyDescent="0.35">
      <c r="A14" s="73">
        <v>15</v>
      </c>
      <c r="B14" s="69" t="s">
        <v>43</v>
      </c>
      <c r="C14" s="56" t="s">
        <v>381</v>
      </c>
      <c r="D14" s="69">
        <v>-2.5</v>
      </c>
      <c r="E14" s="71">
        <v>22</v>
      </c>
    </row>
    <row r="15" spans="1:5" x14ac:dyDescent="0.35">
      <c r="A15" s="73">
        <v>16</v>
      </c>
      <c r="B15" s="69" t="s">
        <v>326</v>
      </c>
      <c r="C15" s="56" t="s">
        <v>288</v>
      </c>
      <c r="D15" s="69">
        <v>-3</v>
      </c>
      <c r="E15" s="71">
        <v>20</v>
      </c>
    </row>
    <row r="16" spans="1:5" x14ac:dyDescent="0.35">
      <c r="A16" s="73">
        <v>17</v>
      </c>
      <c r="B16" s="69" t="s">
        <v>332</v>
      </c>
      <c r="C16" s="56" t="s">
        <v>163</v>
      </c>
      <c r="D16" s="69">
        <v>-7.5</v>
      </c>
      <c r="E16" s="71">
        <v>18</v>
      </c>
    </row>
    <row r="17" spans="1:5" x14ac:dyDescent="0.35">
      <c r="A17" s="73">
        <v>19</v>
      </c>
      <c r="B17" s="69" t="s">
        <v>41</v>
      </c>
      <c r="C17" s="56" t="s">
        <v>382</v>
      </c>
      <c r="D17" s="69">
        <v>12.5</v>
      </c>
      <c r="E17" s="71">
        <v>7</v>
      </c>
    </row>
    <row r="18" spans="1:5" x14ac:dyDescent="0.35">
      <c r="A18" s="73">
        <v>20</v>
      </c>
      <c r="B18" s="69" t="s">
        <v>47</v>
      </c>
      <c r="C18" s="56" t="s">
        <v>383</v>
      </c>
      <c r="D18" s="69">
        <v>-1</v>
      </c>
      <c r="E18" s="71">
        <v>12</v>
      </c>
    </row>
    <row r="19" spans="1:5" x14ac:dyDescent="0.35">
      <c r="A19" s="73">
        <v>21</v>
      </c>
      <c r="B19" s="69" t="s">
        <v>384</v>
      </c>
      <c r="C19" s="56" t="s">
        <v>385</v>
      </c>
      <c r="D19" s="69">
        <v>-3.5</v>
      </c>
      <c r="E19" s="71">
        <v>10</v>
      </c>
    </row>
    <row r="20" spans="1:5" x14ac:dyDescent="0.35">
      <c r="A20" s="73">
        <v>22</v>
      </c>
      <c r="B20" s="69" t="s">
        <v>256</v>
      </c>
      <c r="C20" s="56" t="s">
        <v>247</v>
      </c>
      <c r="D20" s="69">
        <v>-1.5</v>
      </c>
      <c r="E20" s="71">
        <v>4</v>
      </c>
    </row>
    <row r="21" spans="1:5" x14ac:dyDescent="0.35">
      <c r="A21" s="73">
        <v>24</v>
      </c>
      <c r="B21" s="69" t="s">
        <v>27</v>
      </c>
      <c r="C21" s="56" t="s">
        <v>386</v>
      </c>
      <c r="D21" s="69">
        <v>-13.5</v>
      </c>
      <c r="E21" s="71">
        <v>4</v>
      </c>
    </row>
    <row r="22" spans="1:5" x14ac:dyDescent="0.35">
      <c r="A22" s="73">
        <v>25</v>
      </c>
      <c r="B22" s="69" t="s">
        <v>387</v>
      </c>
      <c r="C22" s="56" t="s">
        <v>388</v>
      </c>
      <c r="D22" s="69">
        <v>-5</v>
      </c>
      <c r="E22" s="71">
        <v>2</v>
      </c>
    </row>
  </sheetData>
  <conditionalFormatting sqref="D2:D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ACC4-21E0-4FF6-9158-8B359B9F1121}">
  <dimension ref="A1:E18"/>
  <sheetViews>
    <sheetView workbookViewId="0">
      <selection activeCell="H3" sqref="H3"/>
    </sheetView>
  </sheetViews>
  <sheetFormatPr defaultRowHeight="14.5" x14ac:dyDescent="0.35"/>
  <cols>
    <col min="1" max="1" width="3.1796875" bestFit="1" customWidth="1"/>
    <col min="2" max="2" width="15.81640625" bestFit="1" customWidth="1"/>
    <col min="3" max="3" width="21.453125" bestFit="1" customWidth="1"/>
    <col min="4" max="4" width="6.54296875" bestFit="1" customWidth="1"/>
    <col min="5" max="5" width="5.54296875" bestFit="1" customWidth="1"/>
  </cols>
  <sheetData>
    <row r="1" spans="1:5" ht="15.5" x14ac:dyDescent="0.35">
      <c r="A1" s="78" t="s">
        <v>98</v>
      </c>
      <c r="B1" s="24" t="s">
        <v>0</v>
      </c>
      <c r="C1" s="24" t="s">
        <v>337</v>
      </c>
      <c r="D1" s="70" t="s">
        <v>2</v>
      </c>
      <c r="E1" s="70" t="s">
        <v>54</v>
      </c>
    </row>
    <row r="2" spans="1:5" ht="15.5" x14ac:dyDescent="0.35">
      <c r="A2" s="20">
        <v>2</v>
      </c>
      <c r="B2" s="79" t="s">
        <v>338</v>
      </c>
      <c r="C2" s="79" t="s">
        <v>339</v>
      </c>
      <c r="D2" s="69">
        <v>-29</v>
      </c>
      <c r="E2" s="42">
        <v>48</v>
      </c>
    </row>
    <row r="3" spans="1:5" ht="15.5" x14ac:dyDescent="0.35">
      <c r="A3" s="20">
        <v>3</v>
      </c>
      <c r="B3" s="79" t="s">
        <v>340</v>
      </c>
      <c r="C3" s="79" t="s">
        <v>341</v>
      </c>
      <c r="D3" s="69"/>
      <c r="E3" s="42">
        <f>23*2.5</f>
        <v>57.5</v>
      </c>
    </row>
    <row r="4" spans="1:5" ht="15.5" x14ac:dyDescent="0.35">
      <c r="A4" s="20">
        <v>5</v>
      </c>
      <c r="B4" s="79" t="s">
        <v>9</v>
      </c>
      <c r="C4" s="79" t="s">
        <v>342</v>
      </c>
      <c r="D4" s="69">
        <v>-13</v>
      </c>
      <c r="E4" s="42">
        <f>21*1.5</f>
        <v>31.5</v>
      </c>
    </row>
    <row r="5" spans="1:5" ht="15.5" x14ac:dyDescent="0.35">
      <c r="A5" s="20">
        <v>6</v>
      </c>
      <c r="B5" s="79" t="s">
        <v>343</v>
      </c>
      <c r="C5" s="79" t="s">
        <v>344</v>
      </c>
      <c r="D5" s="69">
        <v>-22</v>
      </c>
      <c r="E5" s="42">
        <v>30</v>
      </c>
    </row>
    <row r="6" spans="1:5" ht="15.5" x14ac:dyDescent="0.35">
      <c r="A6" s="20">
        <v>7</v>
      </c>
      <c r="B6" s="79" t="s">
        <v>43</v>
      </c>
      <c r="C6" s="79" t="s">
        <v>345</v>
      </c>
      <c r="D6" s="69">
        <v>-1.5</v>
      </c>
      <c r="E6" s="42">
        <v>38</v>
      </c>
    </row>
    <row r="7" spans="1:5" ht="15.5" x14ac:dyDescent="0.35">
      <c r="A7" s="20">
        <v>8</v>
      </c>
      <c r="B7" s="79" t="s">
        <v>289</v>
      </c>
      <c r="C7" s="79" t="s">
        <v>346</v>
      </c>
      <c r="D7" s="69">
        <v>-5</v>
      </c>
      <c r="E7" s="42">
        <v>27</v>
      </c>
    </row>
    <row r="8" spans="1:5" ht="15.5" x14ac:dyDescent="0.35">
      <c r="A8" s="20">
        <v>9</v>
      </c>
      <c r="B8" s="79" t="s">
        <v>291</v>
      </c>
      <c r="C8" s="79" t="s">
        <v>347</v>
      </c>
      <c r="D8" s="69">
        <v>6</v>
      </c>
      <c r="E8" s="42">
        <v>25.5</v>
      </c>
    </row>
    <row r="9" spans="1:5" ht="15.5" x14ac:dyDescent="0.35">
      <c r="A9" s="20">
        <v>10</v>
      </c>
      <c r="B9" s="79" t="s">
        <v>23</v>
      </c>
      <c r="C9" s="79" t="s">
        <v>348</v>
      </c>
      <c r="D9" s="69">
        <v>-6</v>
      </c>
      <c r="E9" s="42">
        <v>16</v>
      </c>
    </row>
    <row r="10" spans="1:5" ht="15.5" x14ac:dyDescent="0.35">
      <c r="A10" s="20">
        <v>11</v>
      </c>
      <c r="B10" s="79" t="s">
        <v>25</v>
      </c>
      <c r="C10" s="79" t="s">
        <v>349</v>
      </c>
      <c r="D10" s="69">
        <v>4.5</v>
      </c>
      <c r="E10" s="42">
        <v>22.5</v>
      </c>
    </row>
    <row r="11" spans="1:5" ht="15.5" x14ac:dyDescent="0.35">
      <c r="A11" s="20">
        <v>13</v>
      </c>
      <c r="B11" s="79" t="s">
        <v>45</v>
      </c>
      <c r="C11" s="79" t="s">
        <v>350</v>
      </c>
      <c r="D11" s="69">
        <v>-20.5</v>
      </c>
      <c r="E11" s="42">
        <v>26</v>
      </c>
    </row>
    <row r="12" spans="1:5" ht="15.5" x14ac:dyDescent="0.35">
      <c r="A12" s="20">
        <v>14</v>
      </c>
      <c r="B12" s="79" t="s">
        <v>326</v>
      </c>
      <c r="C12" s="79" t="s">
        <v>242</v>
      </c>
      <c r="D12" s="69">
        <v>13.5</v>
      </c>
      <c r="E12" s="42">
        <v>12</v>
      </c>
    </row>
    <row r="13" spans="1:5" ht="15.5" x14ac:dyDescent="0.35">
      <c r="A13" s="20">
        <v>16</v>
      </c>
      <c r="B13" s="79" t="s">
        <v>179</v>
      </c>
      <c r="C13" s="79" t="s">
        <v>333</v>
      </c>
      <c r="D13" s="69">
        <v>-4.5</v>
      </c>
      <c r="E13" s="42">
        <v>20</v>
      </c>
    </row>
    <row r="14" spans="1:5" ht="15.5" x14ac:dyDescent="0.35">
      <c r="A14" s="20">
        <v>17</v>
      </c>
      <c r="B14" s="79" t="s">
        <v>256</v>
      </c>
      <c r="C14" s="79" t="s">
        <v>351</v>
      </c>
      <c r="D14" s="69">
        <v>5</v>
      </c>
      <c r="E14" s="42">
        <v>9</v>
      </c>
    </row>
    <row r="15" spans="1:5" ht="15.5" x14ac:dyDescent="0.35">
      <c r="A15" s="20">
        <v>20</v>
      </c>
      <c r="B15" s="79" t="s">
        <v>177</v>
      </c>
      <c r="C15" s="79" t="s">
        <v>352</v>
      </c>
      <c r="D15" s="69">
        <v>-4.5</v>
      </c>
      <c r="E15" s="42">
        <v>6</v>
      </c>
    </row>
    <row r="16" spans="1:5" ht="15.5" x14ac:dyDescent="0.35">
      <c r="A16" s="20">
        <v>21</v>
      </c>
      <c r="B16" s="79" t="s">
        <v>47</v>
      </c>
      <c r="C16" s="79" t="s">
        <v>353</v>
      </c>
      <c r="D16" s="69">
        <v>-3.5</v>
      </c>
      <c r="E16" s="42">
        <v>10</v>
      </c>
    </row>
    <row r="17" spans="1:5" ht="15.5" x14ac:dyDescent="0.35">
      <c r="A17" s="20">
        <v>24</v>
      </c>
      <c r="B17" s="79" t="s">
        <v>295</v>
      </c>
      <c r="C17" s="79" t="s">
        <v>354</v>
      </c>
      <c r="D17" s="69">
        <v>22</v>
      </c>
      <c r="E17" s="42">
        <v>2</v>
      </c>
    </row>
    <row r="18" spans="1:5" ht="15.5" x14ac:dyDescent="0.35">
      <c r="A18" s="20">
        <v>25</v>
      </c>
      <c r="B18" s="79" t="s">
        <v>355</v>
      </c>
      <c r="C18" s="79" t="s">
        <v>356</v>
      </c>
      <c r="D18" s="69">
        <v>-6</v>
      </c>
      <c r="E18" s="42">
        <v>2</v>
      </c>
    </row>
  </sheetData>
  <conditionalFormatting sqref="D2:D1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A65E-68C2-4EBE-BA2C-4F7B6E573893}">
  <dimension ref="A1:E20"/>
  <sheetViews>
    <sheetView zoomScale="145" zoomScaleNormal="145" workbookViewId="0">
      <selection activeCell="K4" sqref="K4"/>
    </sheetView>
  </sheetViews>
  <sheetFormatPr defaultRowHeight="14.5" x14ac:dyDescent="0.35"/>
  <cols>
    <col min="1" max="1" width="3.1796875" bestFit="1" customWidth="1"/>
    <col min="2" max="2" width="15.1796875" bestFit="1" customWidth="1"/>
    <col min="3" max="3" width="20.453125" bestFit="1" customWidth="1"/>
    <col min="5" max="5" width="8.81640625" style="68"/>
  </cols>
  <sheetData>
    <row r="1" spans="1:5" x14ac:dyDescent="0.35">
      <c r="A1" s="72" t="s">
        <v>98</v>
      </c>
      <c r="B1" s="70" t="s">
        <v>0</v>
      </c>
      <c r="C1" s="70" t="s">
        <v>1</v>
      </c>
      <c r="D1" s="70" t="s">
        <v>2</v>
      </c>
      <c r="E1" s="71" t="s">
        <v>100</v>
      </c>
    </row>
    <row r="2" spans="1:5" x14ac:dyDescent="0.35">
      <c r="A2" s="73">
        <v>1</v>
      </c>
      <c r="B2" s="69" t="s">
        <v>314</v>
      </c>
      <c r="C2" s="23" t="s">
        <v>202</v>
      </c>
      <c r="D2" s="69">
        <v>-38</v>
      </c>
      <c r="E2" s="71">
        <v>50</v>
      </c>
    </row>
    <row r="3" spans="1:5" x14ac:dyDescent="0.35">
      <c r="A3" s="73">
        <v>3</v>
      </c>
      <c r="B3" s="69" t="s">
        <v>315</v>
      </c>
      <c r="C3" s="23" t="s">
        <v>316</v>
      </c>
      <c r="D3" s="69">
        <v>-7.5</v>
      </c>
      <c r="E3" s="71">
        <v>34.5</v>
      </c>
    </row>
    <row r="4" spans="1:5" x14ac:dyDescent="0.35">
      <c r="A4" s="73">
        <v>4</v>
      </c>
      <c r="B4" s="69" t="s">
        <v>9</v>
      </c>
      <c r="C4" s="23" t="s">
        <v>317</v>
      </c>
      <c r="D4" s="69">
        <v>-4.5</v>
      </c>
      <c r="E4" s="71">
        <v>44</v>
      </c>
    </row>
    <row r="5" spans="1:5" x14ac:dyDescent="0.35">
      <c r="A5" s="73">
        <v>5</v>
      </c>
      <c r="B5" s="69" t="s">
        <v>17</v>
      </c>
      <c r="C5" s="23" t="s">
        <v>318</v>
      </c>
      <c r="D5" s="69">
        <v>-6.5</v>
      </c>
      <c r="E5" s="71">
        <v>31.5</v>
      </c>
    </row>
    <row r="6" spans="1:5" x14ac:dyDescent="0.35">
      <c r="A6" s="73">
        <v>6</v>
      </c>
      <c r="B6" s="69" t="s">
        <v>128</v>
      </c>
      <c r="C6" s="23" t="s">
        <v>319</v>
      </c>
      <c r="D6" s="69">
        <v>7.5</v>
      </c>
      <c r="E6" s="71">
        <v>20</v>
      </c>
    </row>
    <row r="7" spans="1:5" x14ac:dyDescent="0.35">
      <c r="A7" s="73">
        <v>7</v>
      </c>
      <c r="B7" s="69" t="s">
        <v>29</v>
      </c>
      <c r="C7" s="23" t="s">
        <v>320</v>
      </c>
      <c r="D7" s="69">
        <v>3.5</v>
      </c>
      <c r="E7" s="71">
        <v>28.5</v>
      </c>
    </row>
    <row r="8" spans="1:5" ht="21" x14ac:dyDescent="0.5">
      <c r="A8" s="73">
        <v>8</v>
      </c>
      <c r="B8" s="69" t="s">
        <v>25</v>
      </c>
      <c r="C8" s="23" t="s">
        <v>321</v>
      </c>
      <c r="D8" s="75">
        <v>3.5</v>
      </c>
      <c r="E8" s="71">
        <v>27</v>
      </c>
    </row>
    <row r="9" spans="1:5" x14ac:dyDescent="0.35">
      <c r="A9" s="73">
        <v>9</v>
      </c>
      <c r="B9" s="69" t="s">
        <v>43</v>
      </c>
      <c r="C9" s="23" t="s">
        <v>278</v>
      </c>
      <c r="D9" s="69">
        <v>-15.5</v>
      </c>
      <c r="E9" s="71">
        <v>34</v>
      </c>
    </row>
    <row r="10" spans="1:5" x14ac:dyDescent="0.35">
      <c r="A10" s="73">
        <v>10</v>
      </c>
      <c r="B10" s="69" t="s">
        <v>179</v>
      </c>
      <c r="C10" s="23" t="s">
        <v>322</v>
      </c>
      <c r="D10" s="69">
        <v>6.5</v>
      </c>
      <c r="E10" s="71">
        <v>16</v>
      </c>
    </row>
    <row r="11" spans="1:5" ht="21" x14ac:dyDescent="0.5">
      <c r="A11" s="73">
        <v>13</v>
      </c>
      <c r="B11" s="69" t="s">
        <v>289</v>
      </c>
      <c r="C11" s="23" t="s">
        <v>323</v>
      </c>
      <c r="D11" s="75">
        <v>-3.5</v>
      </c>
      <c r="E11" s="71">
        <v>13</v>
      </c>
    </row>
    <row r="12" spans="1:5" x14ac:dyDescent="0.35">
      <c r="A12" s="73">
        <v>15</v>
      </c>
      <c r="B12" s="69" t="s">
        <v>27</v>
      </c>
      <c r="C12" s="23" t="s">
        <v>324</v>
      </c>
      <c r="D12" s="69">
        <v>3.5</v>
      </c>
      <c r="E12" s="71">
        <v>16.5</v>
      </c>
    </row>
    <row r="13" spans="1:5" x14ac:dyDescent="0.35">
      <c r="A13" s="73">
        <v>16</v>
      </c>
      <c r="B13" s="69" t="s">
        <v>295</v>
      </c>
      <c r="C13" s="23" t="s">
        <v>325</v>
      </c>
      <c r="D13" s="69">
        <v>-6.5</v>
      </c>
      <c r="E13" s="71">
        <v>15</v>
      </c>
    </row>
    <row r="14" spans="1:5" x14ac:dyDescent="0.35">
      <c r="A14" s="73">
        <v>18</v>
      </c>
      <c r="B14" s="69" t="s">
        <v>326</v>
      </c>
      <c r="C14" s="23" t="s">
        <v>327</v>
      </c>
      <c r="D14" s="69">
        <v>-3.5</v>
      </c>
      <c r="E14" s="71">
        <v>8</v>
      </c>
    </row>
    <row r="15" spans="1:5" x14ac:dyDescent="0.35">
      <c r="A15" s="73">
        <v>19</v>
      </c>
      <c r="B15" s="69" t="s">
        <v>293</v>
      </c>
      <c r="C15" s="23" t="s">
        <v>328</v>
      </c>
      <c r="D15" s="69">
        <v>7.5</v>
      </c>
      <c r="E15" s="71">
        <v>14</v>
      </c>
    </row>
    <row r="16" spans="1:5" x14ac:dyDescent="0.35">
      <c r="A16" s="73">
        <v>20</v>
      </c>
      <c r="B16" s="69" t="s">
        <v>15</v>
      </c>
      <c r="C16" s="23" t="s">
        <v>329</v>
      </c>
      <c r="D16" s="69">
        <v>-3.5</v>
      </c>
      <c r="E16" s="71">
        <v>6</v>
      </c>
    </row>
    <row r="17" spans="1:5" x14ac:dyDescent="0.35">
      <c r="A17" s="74">
        <v>22</v>
      </c>
      <c r="B17" s="69" t="s">
        <v>41</v>
      </c>
      <c r="C17" s="23" t="s">
        <v>330</v>
      </c>
      <c r="D17" s="69">
        <v>6.5</v>
      </c>
      <c r="E17" s="71">
        <v>4</v>
      </c>
    </row>
    <row r="18" spans="1:5" x14ac:dyDescent="0.35">
      <c r="A18" s="74">
        <v>22</v>
      </c>
      <c r="B18" s="69" t="s">
        <v>177</v>
      </c>
      <c r="C18" s="23" t="s">
        <v>331</v>
      </c>
      <c r="D18" s="69">
        <v>-16.5</v>
      </c>
      <c r="E18" s="71">
        <v>8</v>
      </c>
    </row>
    <row r="19" spans="1:5" x14ac:dyDescent="0.35">
      <c r="A19" s="73">
        <v>24</v>
      </c>
      <c r="B19" s="69" t="s">
        <v>332</v>
      </c>
      <c r="C19" s="23" t="s">
        <v>333</v>
      </c>
      <c r="D19" s="69">
        <v>6.5</v>
      </c>
      <c r="E19" s="71">
        <v>4</v>
      </c>
    </row>
    <row r="20" spans="1:5" x14ac:dyDescent="0.35">
      <c r="A20" s="73">
        <v>25</v>
      </c>
      <c r="B20" s="69" t="s">
        <v>334</v>
      </c>
      <c r="C20" s="23" t="s">
        <v>335</v>
      </c>
      <c r="D20" s="69">
        <v>-10.5</v>
      </c>
      <c r="E20" s="71">
        <v>2</v>
      </c>
    </row>
  </sheetData>
  <conditionalFormatting sqref="D2:D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Scores</vt:lpstr>
      <vt:lpstr>Week 14</vt:lpstr>
      <vt:lpstr>Week 13</vt:lpstr>
      <vt:lpstr>Week 12</vt:lpstr>
      <vt:lpstr>Week 11</vt:lpstr>
      <vt:lpstr>Week 10</vt:lpstr>
      <vt:lpstr>Week 9</vt:lpstr>
      <vt:lpstr>Week 8</vt:lpstr>
      <vt:lpstr>Week 7</vt:lpstr>
      <vt:lpstr>Week 6</vt:lpstr>
      <vt:lpstr>Week 5</vt:lpstr>
      <vt:lpstr>Week 4</vt:lpstr>
      <vt:lpstr>Week 3</vt:lpstr>
      <vt:lpstr>Week 2</vt:lpstr>
      <vt:lpstr>Week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2022-08-30T14:03:01Z</dcterms:created>
  <dcterms:modified xsi:type="dcterms:W3CDTF">2022-11-28T18:05:55Z</dcterms:modified>
</cp:coreProperties>
</file>