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xr:revisionPtr revIDLastSave="0" documentId="8_{697744A1-B090-4DF2-B2C1-F17C3C680151}" xr6:coauthVersionLast="47" xr6:coauthVersionMax="47" xr10:uidLastSave="{00000000-0000-0000-0000-000000000000}"/>
  <bookViews>
    <workbookView xWindow="180" yWindow="-16320" windowWidth="29040" windowHeight="15840" xr2:uid="{B2CCB2D5-34AD-4245-AE70-7530F0ECFEC3}"/>
  </bookViews>
  <sheets>
    <sheet name="Sheet1" sheetId="1" r:id="rId1"/>
  </sheets>
  <definedNames>
    <definedName name="solver_adj" localSheetId="0" hidden="1">Sheet1!$K$3:$K$4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Sheet1!$I$1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P10" i="1"/>
  <c r="N8" i="1"/>
  <c r="N9" i="1"/>
  <c r="N10" i="1"/>
  <c r="M5" i="1"/>
  <c r="M6" i="1"/>
  <c r="M8" i="1"/>
  <c r="M9" i="1"/>
  <c r="M2" i="1"/>
  <c r="G5" i="1"/>
  <c r="H5" i="1" s="1"/>
  <c r="G6" i="1"/>
  <c r="H6" i="1" s="1"/>
  <c r="G2" i="1"/>
  <c r="H2" i="1" s="1"/>
  <c r="E3" i="1"/>
  <c r="M3" i="1" s="1"/>
  <c r="F3" i="1"/>
  <c r="N3" i="1" s="1"/>
  <c r="E4" i="1"/>
  <c r="M4" i="1" s="1"/>
  <c r="F4" i="1"/>
  <c r="N4" i="1" s="1"/>
  <c r="E5" i="1"/>
  <c r="F5" i="1"/>
  <c r="N5" i="1" s="1"/>
  <c r="E6" i="1"/>
  <c r="F6" i="1"/>
  <c r="N6" i="1" s="1"/>
  <c r="E7" i="1"/>
  <c r="G7" i="1" s="1"/>
  <c r="H7" i="1" s="1"/>
  <c r="F7" i="1"/>
  <c r="N7" i="1" s="1"/>
  <c r="E8" i="1"/>
  <c r="G8" i="1" s="1"/>
  <c r="H8" i="1" s="1"/>
  <c r="F8" i="1"/>
  <c r="E9" i="1"/>
  <c r="G9" i="1" s="1"/>
  <c r="H9" i="1" s="1"/>
  <c r="F9" i="1"/>
  <c r="E10" i="1"/>
  <c r="M10" i="1" s="1"/>
  <c r="F10" i="1"/>
  <c r="E11" i="1"/>
  <c r="M11" i="1" s="1"/>
  <c r="F11" i="1"/>
  <c r="N11" i="1" s="1"/>
  <c r="F2" i="1"/>
  <c r="N2" i="1" s="1"/>
  <c r="E2" i="1"/>
  <c r="M7" i="1" l="1"/>
  <c r="G4" i="1"/>
  <c r="H4" i="1" s="1"/>
  <c r="G3" i="1"/>
  <c r="H3" i="1" s="1"/>
  <c r="G11" i="1"/>
  <c r="H11" i="1" s="1"/>
  <c r="G10" i="1"/>
  <c r="H10" i="1" s="1"/>
  <c r="I3" i="1"/>
  <c r="I9" i="1"/>
  <c r="I7" i="1"/>
  <c r="I11" i="1"/>
  <c r="I6" i="1"/>
  <c r="I5" i="1"/>
  <c r="K6" i="1"/>
  <c r="I8" i="1"/>
  <c r="I4" i="1"/>
  <c r="H1" i="1"/>
  <c r="I10" i="1" l="1"/>
  <c r="I1" i="1" s="1"/>
</calcChain>
</file>

<file path=xl/sharedStrings.xml><?xml version="1.0" encoding="utf-8"?>
<sst xmlns="http://schemas.openxmlformats.org/spreadsheetml/2006/main" count="6" uniqueCount="6">
  <si>
    <t>Credit Score</t>
  </si>
  <si>
    <t>Loans Paid</t>
  </si>
  <si>
    <t>Number of Loans</t>
  </si>
  <si>
    <t>ln(column F)</t>
  </si>
  <si>
    <t>slope</t>
  </si>
  <si>
    <t>e^(3.1289)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</si>
</sst>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9" fontId="0" fillId="0" borderId="0" xfId="1" applyFont="1"/>
    <xf numFmtId="0" fontId="0" fillId="2" borderId="0" xfId="0" applyFill="1"/>
    <xf numFmtId="0" fontId="0" fillId="3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6.95997375328084E-3"/>
                  <c:y val="-0.4344061679790026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rgbClr val="0070C0"/>
                        </a:solidFill>
                      </a:rPr>
                      <a:t>y = 22.85e</a:t>
                    </a:r>
                    <a:r>
                      <a:rPr lang="en-US" baseline="30000">
                        <a:solidFill>
                          <a:srgbClr val="0070C0"/>
                        </a:solidFill>
                      </a:rPr>
                      <a:t>-0.01x</a:t>
                    </a:r>
                    <a:br>
                      <a:rPr lang="en-US" baseline="0">
                        <a:solidFill>
                          <a:srgbClr val="0070C0"/>
                        </a:solidFill>
                      </a:rPr>
                    </a:br>
                    <a:r>
                      <a:rPr lang="en-US" baseline="0">
                        <a:solidFill>
                          <a:srgbClr val="0070C0"/>
                        </a:solidFill>
                      </a:rPr>
                      <a:t>R² = 98.3%</a:t>
                    </a:r>
                    <a:endParaRPr lang="en-US">
                      <a:solidFill>
                        <a:srgbClr val="0070C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Sheet1!$E$2:$E$11</c:f>
              <c:numCache>
                <c:formatCode>General</c:formatCode>
                <c:ptCount val="10"/>
                <c:pt idx="0">
                  <c:v>375</c:v>
                </c:pt>
                <c:pt idx="1">
                  <c:v>425</c:v>
                </c:pt>
                <c:pt idx="2">
                  <c:v>475</c:v>
                </c:pt>
                <c:pt idx="3">
                  <c:v>525</c:v>
                </c:pt>
                <c:pt idx="4">
                  <c:v>575</c:v>
                </c:pt>
                <c:pt idx="5">
                  <c:v>625</c:v>
                </c:pt>
                <c:pt idx="6">
                  <c:v>675</c:v>
                </c:pt>
                <c:pt idx="7">
                  <c:v>725</c:v>
                </c:pt>
                <c:pt idx="8">
                  <c:v>775</c:v>
                </c:pt>
                <c:pt idx="9">
                  <c:v>825</c:v>
                </c:pt>
              </c:numCache>
            </c:numRef>
          </c:xVal>
          <c:yVal>
            <c:numRef>
              <c:f>Sheet1!$F$2:$F$11</c:f>
              <c:numCache>
                <c:formatCode>0%</c:formatCode>
                <c:ptCount val="10"/>
                <c:pt idx="0">
                  <c:v>0.41935483870967738</c:v>
                </c:pt>
                <c:pt idx="1">
                  <c:v>0.29411764705882348</c:v>
                </c:pt>
                <c:pt idx="2">
                  <c:v>0.19599999999999995</c:v>
                </c:pt>
                <c:pt idx="3">
                  <c:v>0.125</c:v>
                </c:pt>
                <c:pt idx="4">
                  <c:v>5.6726094003241467E-2</c:v>
                </c:pt>
                <c:pt idx="5">
                  <c:v>3.3428844317096473E-2</c:v>
                </c:pt>
                <c:pt idx="6">
                  <c:v>2.2860492379835895E-2</c:v>
                </c:pt>
                <c:pt idx="7">
                  <c:v>1.5089163237311354E-2</c:v>
                </c:pt>
                <c:pt idx="8">
                  <c:v>9.3798853569567742E-3</c:v>
                </c:pt>
                <c:pt idx="9">
                  <c:v>3.9190071848465013E-3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D1-45A1-83F5-A5B93F9C62D1}"/>
            </c:ext>
          </c:extLst>
        </c:ser>
        <c:ser>
          <c:idx val="1"/>
          <c:order val="1"/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0275590551181106E-3"/>
                  <c:y val="-0.393657407407407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rgbClr val="FF0000"/>
                        </a:solidFill>
                      </a:rPr>
                      <a:t>y = 11.33e</a:t>
                    </a:r>
                    <a:r>
                      <a:rPr lang="en-US" baseline="30000">
                        <a:solidFill>
                          <a:srgbClr val="FF0000"/>
                        </a:solidFill>
                      </a:rPr>
                      <a:t>-0.009x</a:t>
                    </a:r>
                    <a:br>
                      <a:rPr lang="en-US" baseline="0">
                        <a:solidFill>
                          <a:srgbClr val="FF0000"/>
                        </a:solidFill>
                      </a:rPr>
                    </a:br>
                    <a:r>
                      <a:rPr lang="en-US" baseline="0">
                        <a:solidFill>
                          <a:srgbClr val="FF0000"/>
                        </a:solidFill>
                      </a:rPr>
                      <a:t>R² = 99.3%</a:t>
                    </a:r>
                    <a:endParaRPr lang="en-US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Sheet1!$E$2:$E$11</c:f>
              <c:numCache>
                <c:formatCode>General</c:formatCode>
                <c:ptCount val="10"/>
                <c:pt idx="0">
                  <c:v>375</c:v>
                </c:pt>
                <c:pt idx="1">
                  <c:v>425</c:v>
                </c:pt>
                <c:pt idx="2">
                  <c:v>475</c:v>
                </c:pt>
                <c:pt idx="3">
                  <c:v>525</c:v>
                </c:pt>
                <c:pt idx="4">
                  <c:v>575</c:v>
                </c:pt>
                <c:pt idx="5">
                  <c:v>625</c:v>
                </c:pt>
                <c:pt idx="6">
                  <c:v>675</c:v>
                </c:pt>
                <c:pt idx="7">
                  <c:v>725</c:v>
                </c:pt>
                <c:pt idx="8">
                  <c:v>775</c:v>
                </c:pt>
                <c:pt idx="9">
                  <c:v>825</c:v>
                </c:pt>
              </c:numCache>
            </c:numRef>
          </c:xVal>
          <c:yVal>
            <c:numRef>
              <c:f>Sheet1!$G$2:$G$11</c:f>
              <c:numCache>
                <c:formatCode>0%</c:formatCode>
                <c:ptCount val="10"/>
                <c:pt idx="0">
                  <c:v>0.44100130351019751</c:v>
                </c:pt>
                <c:pt idx="1">
                  <c:v>0.27540479628032805</c:v>
                </c:pt>
                <c:pt idx="2">
                  <c:v>0.17198997193543467</c:v>
                </c:pt>
                <c:pt idx="3">
                  <c:v>0.1074075355472104</c:v>
                </c:pt>
                <c:pt idx="4">
                  <c:v>6.7075879846390421E-2</c:v>
                </c:pt>
                <c:pt idx="5">
                  <c:v>4.1888808212993747E-2</c:v>
                </c:pt>
                <c:pt idx="6">
                  <c:v>2.6159511549059423E-2</c:v>
                </c:pt>
                <c:pt idx="7">
                  <c:v>1.6336584249563343E-2</c:v>
                </c:pt>
                <c:pt idx="8">
                  <c:v>1.0202177683729613E-2</c:v>
                </c:pt>
                <c:pt idx="9">
                  <c:v>6.3712479855250392E-3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D1-45A1-83F5-A5B93F9C6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255992"/>
        <c:axId val="520253368"/>
      </c:scatterChart>
      <c:valAx>
        <c:axId val="520255992"/>
        <c:scaling>
          <c:orientation val="minMax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253368"/>
        <c:crosses val="autoZero"/>
        <c:crossBetween val="midCat"/>
      </c:valAx>
      <c:valAx>
        <c:axId val="5202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255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4635834293127498E-2"/>
                  <c:y val="-0.471538349372995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Sheet1!$M$2:$M$11</c:f>
              <c:numCache>
                <c:formatCode>General</c:formatCode>
                <c:ptCount val="10"/>
                <c:pt idx="0">
                  <c:v>375</c:v>
                </c:pt>
                <c:pt idx="1">
                  <c:v>425</c:v>
                </c:pt>
                <c:pt idx="2">
                  <c:v>475</c:v>
                </c:pt>
                <c:pt idx="3">
                  <c:v>525</c:v>
                </c:pt>
                <c:pt idx="4">
                  <c:v>575</c:v>
                </c:pt>
                <c:pt idx="5">
                  <c:v>625</c:v>
                </c:pt>
                <c:pt idx="6">
                  <c:v>675</c:v>
                </c:pt>
                <c:pt idx="7">
                  <c:v>725</c:v>
                </c:pt>
                <c:pt idx="8">
                  <c:v>775</c:v>
                </c:pt>
                <c:pt idx="9">
                  <c:v>825</c:v>
                </c:pt>
              </c:numCache>
            </c:numRef>
          </c:xVal>
          <c:yVal>
            <c:numRef>
              <c:f>Sheet1!$N$2:$N$11</c:f>
              <c:numCache>
                <c:formatCode>General</c:formatCode>
                <c:ptCount val="10"/>
                <c:pt idx="0">
                  <c:v>-0.86903784702360964</c:v>
                </c:pt>
                <c:pt idx="1">
                  <c:v>-1.2237754316221159</c:v>
                </c:pt>
                <c:pt idx="2">
                  <c:v>-1.62964061975162</c:v>
                </c:pt>
                <c:pt idx="3">
                  <c:v>-2.0794415416798357</c:v>
                </c:pt>
                <c:pt idx="4">
                  <c:v>-2.8695209624159745</c:v>
                </c:pt>
                <c:pt idx="5">
                  <c:v>-3.3983361493811231</c:v>
                </c:pt>
                <c:pt idx="6">
                  <c:v>-3.778345081921977</c:v>
                </c:pt>
                <c:pt idx="7">
                  <c:v>-4.1937784592102894</c:v>
                </c:pt>
                <c:pt idx="8">
                  <c:v>-4.6691877381115328</c:v>
                </c:pt>
                <c:pt idx="9">
                  <c:v>-5.5419169264296295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2B-4B6B-B582-0ADB400B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815432"/>
        <c:axId val="585816744"/>
      </c:scatterChart>
      <c:valAx>
        <c:axId val="58581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16744"/>
        <c:crosses val="autoZero"/>
        <c:crossBetween val="midCat"/>
      </c:valAx>
      <c:valAx>
        <c:axId val="58581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815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40821</xdr:rowOff>
    </xdr:from>
    <xdr:to>
      <xdr:col>6</xdr:col>
      <xdr:colOff>288471</xdr:colOff>
      <xdr:row>27</xdr:row>
      <xdr:rowOff>117021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F109BA-3787-4CE2-A5DF-ECFCA76FBC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586154</xdr:colOff>
      <xdr:row>12</xdr:row>
      <xdr:rowOff>63011</xdr:rowOff>
    </xdr:from>
    <xdr:to>
      <xdr:col>15</xdr:col>
      <xdr:colOff>4396</xdr:colOff>
      <xdr:row>26</xdr:row>
      <xdr:rowOff>139211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095927-33A8-4BB1-B1F9-AE135739D4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53070-05FA-4D09-8820-968B1C21EB8E}">
  <dimension ref="A1:Q11"/>
  <sheetViews>
    <sheetView tabSelected="1" zoomScale="130" zoomScaleNormal="130" workbookViewId="0">
      <selection activeCell="J7" sqref="J7"/>
    </sheetView>
  </sheetViews>
  <sheetFormatPr defaultRowHeight="14.5" x14ac:dyDescent="0.35"/>
  <cols>
    <col min="1" max="1" width="11.1796875" bestFit="1" customWidth="1"/>
    <col min="2" max="2" width="10" bestFit="1" customWidth="1"/>
    <col min="3" max="3" width="15.54296875" bestFit="1" customWidth="1"/>
    <col min="14" max="14" width="13.26953125" bestFit="1" customWidth="1"/>
    <col min="17" max="17" width="10.453125" bestFit="1" customWidth="1"/>
  </cols>
  <sheetData>
    <row r="1" spans="1:17" x14ac:dyDescent="0.35">
      <c r="A1" s="2" t="s">
        <v>0</v>
      </c>
      <c r="B1" s="2" t="s">
        <v>1</v>
      </c>
      <c r="C1" s="2" t="s">
        <v>2</v>
      </c>
      <c r="H1" s="4">
        <f>SUM(H2:H11)</f>
        <v>1.9025347681970984E-3</v>
      </c>
      <c r="I1" s="4">
        <f>SUM(I2:I11)</f>
        <v>0.58615355313659789</v>
      </c>
      <c r="N1" t="s">
        <v>3</v>
      </c>
    </row>
    <row r="2" spans="1:17" x14ac:dyDescent="0.35">
      <c r="A2" s="1">
        <v>375</v>
      </c>
      <c r="B2" s="1">
        <v>108</v>
      </c>
      <c r="C2" s="1">
        <v>186</v>
      </c>
      <c r="E2">
        <f>A2</f>
        <v>375</v>
      </c>
      <c r="F2" s="3">
        <f>1-B2/C2</f>
        <v>0.41935483870967738</v>
      </c>
      <c r="G2" s="3">
        <f>$K$3*EXP($K$4*E2)</f>
        <v>0.44100130351019751</v>
      </c>
      <c r="H2">
        <f>(F2-G2)^2</f>
        <v>4.6856943836015683E-4</v>
      </c>
      <c r="I2">
        <f t="shared" ref="I2:I11" si="0">(F2-G2)^2*C2</f>
        <v>8.7153915534989176E-2</v>
      </c>
      <c r="M2">
        <f>E2</f>
        <v>375</v>
      </c>
      <c r="N2">
        <f>LN(F2)</f>
        <v>-0.86903784702360964</v>
      </c>
    </row>
    <row r="3" spans="1:17" x14ac:dyDescent="0.35">
      <c r="A3" s="1">
        <v>425</v>
      </c>
      <c r="B3" s="1">
        <v>156</v>
      </c>
      <c r="C3" s="1">
        <v>221</v>
      </c>
      <c r="E3">
        <f t="shared" ref="E3:E11" si="1">A3</f>
        <v>425</v>
      </c>
      <c r="F3" s="3">
        <f t="shared" ref="F3:F11" si="2">1-B3/C3</f>
        <v>0.29411764705882348</v>
      </c>
      <c r="G3" s="3">
        <f t="shared" ref="G3:G11" si="3">$K$3*EXP($K$4*E3)</f>
        <v>0.27540479628032805</v>
      </c>
      <c r="H3">
        <f t="shared" ref="H3:H11" si="4">(F3-G3)^2</f>
        <v>3.5017078425823731E-4</v>
      </c>
      <c r="I3">
        <f t="shared" si="0"/>
        <v>7.7387743321070443E-2</v>
      </c>
      <c r="K3" s="5">
        <v>15.064429052066513</v>
      </c>
      <c r="M3">
        <f t="shared" ref="M3:M11" si="5">E3</f>
        <v>425</v>
      </c>
      <c r="N3">
        <f t="shared" ref="N3:N11" si="6">LN(F3)</f>
        <v>-1.2237754316221159</v>
      </c>
    </row>
    <row r="4" spans="1:17" x14ac:dyDescent="0.35">
      <c r="A4" s="1">
        <v>475</v>
      </c>
      <c r="B4" s="1">
        <v>201</v>
      </c>
      <c r="C4" s="1">
        <v>250</v>
      </c>
      <c r="E4">
        <f t="shared" si="1"/>
        <v>475</v>
      </c>
      <c r="F4" s="3">
        <f t="shared" si="2"/>
        <v>0.19599999999999995</v>
      </c>
      <c r="G4" s="3">
        <f t="shared" si="3"/>
        <v>0.17198997193543467</v>
      </c>
      <c r="H4">
        <f t="shared" si="4"/>
        <v>5.7648144766121268E-4</v>
      </c>
      <c r="I4">
        <f t="shared" si="0"/>
        <v>0.14412036191530317</v>
      </c>
      <c r="K4" s="5">
        <v>-9.4161165883509153E-3</v>
      </c>
      <c r="M4">
        <f t="shared" si="5"/>
        <v>475</v>
      </c>
      <c r="N4">
        <f t="shared" si="6"/>
        <v>-1.62964061975162</v>
      </c>
    </row>
    <row r="5" spans="1:17" x14ac:dyDescent="0.35">
      <c r="A5" s="1">
        <v>525</v>
      </c>
      <c r="B5" s="1">
        <v>294</v>
      </c>
      <c r="C5" s="1">
        <v>336</v>
      </c>
      <c r="E5">
        <f t="shared" si="1"/>
        <v>525</v>
      </c>
      <c r="F5" s="3">
        <f t="shared" si="2"/>
        <v>0.125</v>
      </c>
      <c r="G5" s="3">
        <f t="shared" si="3"/>
        <v>0.1074075355472104</v>
      </c>
      <c r="H5">
        <f t="shared" si="4"/>
        <v>3.0949480552266566E-4</v>
      </c>
      <c r="I5">
        <f t="shared" si="0"/>
        <v>0.10399025465561566</v>
      </c>
      <c r="M5">
        <f t="shared" si="5"/>
        <v>525</v>
      </c>
      <c r="N5">
        <f t="shared" si="6"/>
        <v>-2.0794415416798357</v>
      </c>
    </row>
    <row r="6" spans="1:17" x14ac:dyDescent="0.35">
      <c r="A6" s="1">
        <v>575</v>
      </c>
      <c r="B6" s="1">
        <v>582</v>
      </c>
      <c r="C6" s="1">
        <v>617</v>
      </c>
      <c r="E6">
        <f t="shared" si="1"/>
        <v>575</v>
      </c>
      <c r="F6" s="3">
        <f t="shared" si="2"/>
        <v>5.6726094003241467E-2</v>
      </c>
      <c r="G6" s="3">
        <f t="shared" si="3"/>
        <v>6.7075879846390421E-2</v>
      </c>
      <c r="H6">
        <f t="shared" si="4"/>
        <v>1.071180669990465E-4</v>
      </c>
      <c r="I6">
        <f t="shared" si="0"/>
        <v>6.6091847338411697E-2</v>
      </c>
      <c r="K6">
        <f>RSQ(G2:G11,F2:F11)</f>
        <v>0.98972819270287815</v>
      </c>
      <c r="M6">
        <f t="shared" si="5"/>
        <v>575</v>
      </c>
      <c r="N6">
        <f t="shared" si="6"/>
        <v>-2.8695209624159745</v>
      </c>
    </row>
    <row r="7" spans="1:17" x14ac:dyDescent="0.35">
      <c r="A7" s="1">
        <v>625</v>
      </c>
      <c r="B7" s="1">
        <v>1012</v>
      </c>
      <c r="C7" s="1">
        <v>1047</v>
      </c>
      <c r="E7">
        <f t="shared" si="1"/>
        <v>625</v>
      </c>
      <c r="F7" s="3">
        <f t="shared" si="2"/>
        <v>3.3428844317096473E-2</v>
      </c>
      <c r="G7" s="3">
        <f t="shared" si="3"/>
        <v>4.1888808212993747E-2</v>
      </c>
      <c r="H7">
        <f t="shared" si="4"/>
        <v>7.1570989119885384E-5</v>
      </c>
      <c r="I7">
        <f t="shared" si="0"/>
        <v>7.4934825608519995E-2</v>
      </c>
      <c r="M7">
        <f t="shared" si="5"/>
        <v>625</v>
      </c>
      <c r="N7">
        <f t="shared" si="6"/>
        <v>-3.3983361493811231</v>
      </c>
    </row>
    <row r="8" spans="1:17" x14ac:dyDescent="0.35">
      <c r="A8" s="1">
        <v>675</v>
      </c>
      <c r="B8" s="1">
        <v>1667</v>
      </c>
      <c r="C8" s="1">
        <v>1706</v>
      </c>
      <c r="E8">
        <f t="shared" si="1"/>
        <v>675</v>
      </c>
      <c r="F8" s="3">
        <f t="shared" si="2"/>
        <v>2.2860492379835895E-2</v>
      </c>
      <c r="G8" s="3">
        <f t="shared" si="3"/>
        <v>2.6159511549059423E-2</v>
      </c>
      <c r="H8">
        <f t="shared" si="4"/>
        <v>1.0883527478904296E-5</v>
      </c>
      <c r="I8">
        <f t="shared" si="0"/>
        <v>1.8567297879010729E-2</v>
      </c>
      <c r="M8">
        <f t="shared" si="5"/>
        <v>675</v>
      </c>
      <c r="N8">
        <f t="shared" si="6"/>
        <v>-3.778345081921977</v>
      </c>
    </row>
    <row r="9" spans="1:17" x14ac:dyDescent="0.35">
      <c r="A9" s="1">
        <v>725</v>
      </c>
      <c r="B9" s="1">
        <v>2154</v>
      </c>
      <c r="C9" s="1">
        <v>2187</v>
      </c>
      <c r="E9">
        <f t="shared" si="1"/>
        <v>725</v>
      </c>
      <c r="F9" s="3">
        <f t="shared" si="2"/>
        <v>1.5089163237311354E-2</v>
      </c>
      <c r="G9" s="3">
        <f t="shared" si="3"/>
        <v>1.6336584249563343E-2</v>
      </c>
      <c r="H9">
        <f t="shared" si="4"/>
        <v>1.5560591818077785E-6</v>
      </c>
      <c r="I9">
        <f t="shared" si="0"/>
        <v>3.4031014306136116E-3</v>
      </c>
      <c r="M9">
        <f t="shared" si="5"/>
        <v>725</v>
      </c>
      <c r="N9">
        <f t="shared" si="6"/>
        <v>-4.1937784592102894</v>
      </c>
      <c r="P9">
        <v>-1.03E-2</v>
      </c>
      <c r="Q9" t="s">
        <v>4</v>
      </c>
    </row>
    <row r="10" spans="1:17" x14ac:dyDescent="0.35">
      <c r="A10" s="1">
        <v>775</v>
      </c>
      <c r="B10" s="1">
        <v>1901</v>
      </c>
      <c r="C10" s="1">
        <v>1919</v>
      </c>
      <c r="E10">
        <f t="shared" si="1"/>
        <v>775</v>
      </c>
      <c r="F10" s="3">
        <f t="shared" si="2"/>
        <v>9.3798853569567742E-3</v>
      </c>
      <c r="G10" s="3">
        <f t="shared" si="3"/>
        <v>1.0202177683729613E-2</v>
      </c>
      <c r="H10">
        <f t="shared" si="4"/>
        <v>6.7616467066948853E-7</v>
      </c>
      <c r="I10">
        <f t="shared" si="0"/>
        <v>1.2975600030147485E-3</v>
      </c>
      <c r="M10">
        <f t="shared" si="5"/>
        <v>775</v>
      </c>
      <c r="N10">
        <f t="shared" si="6"/>
        <v>-4.6691877381115328</v>
      </c>
      <c r="P10">
        <f>EXP(3.1289)</f>
        <v>22.848831998628928</v>
      </c>
      <c r="Q10" t="s">
        <v>5</v>
      </c>
    </row>
    <row r="11" spans="1:17" x14ac:dyDescent="0.35">
      <c r="A11" s="1">
        <v>825</v>
      </c>
      <c r="B11" s="1">
        <v>1525</v>
      </c>
      <c r="C11" s="1">
        <v>1531</v>
      </c>
      <c r="E11">
        <f t="shared" si="1"/>
        <v>825</v>
      </c>
      <c r="F11" s="3">
        <f t="shared" si="2"/>
        <v>3.9190071848465013E-3</v>
      </c>
      <c r="G11" s="3">
        <f t="shared" si="3"/>
        <v>6.3712479855250392E-3</v>
      </c>
      <c r="H11">
        <f t="shared" si="4"/>
        <v>6.0134849445125165E-6</v>
      </c>
      <c r="I11">
        <f t="shared" si="0"/>
        <v>9.2066454500486627E-3</v>
      </c>
      <c r="M11">
        <f t="shared" si="5"/>
        <v>825</v>
      </c>
      <c r="N11">
        <f t="shared" si="6"/>
        <v>-5.5419169264296295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19709</dc:creator>
  <cp:lastModifiedBy>Huggins, Eric</cp:lastModifiedBy>
  <dcterms:created xsi:type="dcterms:W3CDTF">2020-09-23T22:16:18Z</dcterms:created>
  <dcterms:modified xsi:type="dcterms:W3CDTF">2023-10-20T15:37:26Z</dcterms:modified>
</cp:coreProperties>
</file>