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ww\"/>
    </mc:Choice>
  </mc:AlternateContent>
  <xr:revisionPtr revIDLastSave="0" documentId="8_{681715A0-FB0D-4193-AFC2-EA7D5529EA77}" xr6:coauthVersionLast="44" xr6:coauthVersionMax="44" xr10:uidLastSave="{00000000-0000-0000-0000-000000000000}"/>
  <bookViews>
    <workbookView xWindow="-120" yWindow="-120" windowWidth="29040" windowHeight="15840" xr2:uid="{F41573DF-C27A-4A3B-B6AC-F2FF255B81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0" i="1" l="1"/>
  <c r="G45" i="1"/>
  <c r="G46" i="1"/>
  <c r="G47" i="1"/>
  <c r="G44" i="1"/>
  <c r="D45" i="1"/>
  <c r="E45" i="1"/>
  <c r="F45" i="1"/>
  <c r="D46" i="1"/>
  <c r="E46" i="1"/>
  <c r="F46" i="1"/>
  <c r="D47" i="1"/>
  <c r="E47" i="1"/>
  <c r="F47" i="1"/>
  <c r="E44" i="1"/>
  <c r="F44" i="1"/>
  <c r="D44" i="1"/>
  <c r="B45" i="1"/>
  <c r="B46" i="1"/>
  <c r="B47" i="1"/>
  <c r="B44" i="1"/>
  <c r="J38" i="1"/>
  <c r="E38" i="1"/>
  <c r="F38" i="1"/>
  <c r="G38" i="1"/>
  <c r="H38" i="1"/>
  <c r="I38" i="1"/>
  <c r="D38" i="1"/>
  <c r="J30" i="1"/>
  <c r="J31" i="1"/>
  <c r="J32" i="1"/>
  <c r="J33" i="1"/>
  <c r="J34" i="1"/>
  <c r="J29" i="1"/>
  <c r="I27" i="1"/>
  <c r="H27" i="1"/>
  <c r="G27" i="1"/>
  <c r="F27" i="1"/>
  <c r="E27" i="1"/>
  <c r="D27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E29" i="1"/>
  <c r="F29" i="1"/>
  <c r="G29" i="1"/>
  <c r="H29" i="1"/>
  <c r="I29" i="1"/>
  <c r="D29" i="1"/>
  <c r="B30" i="1"/>
  <c r="B31" i="1"/>
  <c r="B32" i="1"/>
  <c r="B33" i="1"/>
  <c r="B34" i="1"/>
  <c r="B29" i="1"/>
  <c r="G14" i="1"/>
  <c r="F14" i="1"/>
  <c r="E14" i="1"/>
  <c r="G13" i="1"/>
  <c r="F13" i="1"/>
  <c r="E13" i="1"/>
  <c r="G12" i="1"/>
  <c r="F12" i="1"/>
  <c r="E12" i="1"/>
  <c r="G2" i="1"/>
  <c r="F2" i="1"/>
  <c r="E2" i="1"/>
  <c r="E5" i="1"/>
  <c r="F5" i="1"/>
  <c r="G5" i="1"/>
  <c r="E6" i="1"/>
  <c r="F6" i="1"/>
  <c r="G6" i="1"/>
  <c r="F4" i="1"/>
  <c r="G4" i="1"/>
  <c r="E4" i="1"/>
  <c r="H4" i="1" s="1"/>
  <c r="H12" i="1" l="1"/>
  <c r="G20" i="1"/>
  <c r="H13" i="1"/>
  <c r="F22" i="1"/>
  <c r="E20" i="1"/>
  <c r="G21" i="1"/>
  <c r="E22" i="1"/>
  <c r="H6" i="1"/>
  <c r="H5" i="1"/>
  <c r="H14" i="1"/>
  <c r="E21" i="1"/>
  <c r="F21" i="1"/>
  <c r="G22" i="1"/>
  <c r="F20" i="1"/>
  <c r="H20" i="1" l="1"/>
  <c r="H22" i="1"/>
  <c r="H21" i="1"/>
</calcChain>
</file>

<file path=xl/sharedStrings.xml><?xml version="1.0" encoding="utf-8"?>
<sst xmlns="http://schemas.openxmlformats.org/spreadsheetml/2006/main" count="35" uniqueCount="21">
  <si>
    <t>ICE 3 Answer Key</t>
  </si>
  <si>
    <t>1a)</t>
  </si>
  <si>
    <t>Cost</t>
  </si>
  <si>
    <t>Kegs</t>
  </si>
  <si>
    <t>Pints\Demand</t>
  </si>
  <si>
    <t>EV</t>
  </si>
  <si>
    <t>Pint</t>
  </si>
  <si>
    <t>&lt;-- "equally likely"</t>
  </si>
  <si>
    <t>1b)</t>
  </si>
  <si>
    <t>&lt;-- only change from a)</t>
  </si>
  <si>
    <t>1c)</t>
  </si>
  <si>
    <t>Max</t>
  </si>
  <si>
    <t>2)</t>
  </si>
  <si>
    <t>Inst\Students</t>
  </si>
  <si>
    <t>Lesson</t>
  </si>
  <si>
    <t xml:space="preserve">EVPI </t>
  </si>
  <si>
    <t>3)</t>
  </si>
  <si>
    <t>Supply\Dem</t>
  </si>
  <si>
    <t>Tshirt</t>
  </si>
  <si>
    <t>&lt;--- These can vary.</t>
  </si>
  <si>
    <t>&lt;--- This answer may vary.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</si>
</sst>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1" fontId="0" fillId="0" borderId="1" xfId="0" applyNumberFormat="1" applyBorder="1"/>
    <xf numFmtId="0" fontId="0" fillId="0" borderId="0" xfId="0" applyFill="1"/>
    <xf numFmtId="1" fontId="0" fillId="2" borderId="1" xfId="0" applyNumberFormat="1" applyFill="1" applyBorder="1"/>
    <xf numFmtId="164" fontId="0" fillId="0" borderId="0" xfId="0" applyNumberFormat="1"/>
    <xf numFmtId="0" fontId="1" fillId="0" borderId="0" xfId="0" applyFont="1"/>
    <xf numFmtId="0" fontId="0" fillId="0" borderId="2" xfId="0" applyBorder="1"/>
    <xf numFmtId="1" fontId="0" fillId="2" borderId="2" xfId="0" applyNumberFormat="1" applyFill="1" applyBorder="1"/>
    <xf numFmtId="0" fontId="0" fillId="0" borderId="0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62593-AB81-42D3-B140-EA7286FEEFD2}">
  <dimension ref="A1:K50"/>
  <sheetViews>
    <sheetView tabSelected="1" topLeftCell="A31" zoomScale="160" zoomScaleNormal="160" workbookViewId="0">
      <selection activeCell="H24" sqref="H24"/>
    </sheetView>
  </sheetViews>
  <sheetFormatPr defaultRowHeight="15" x14ac:dyDescent="0.25"/>
  <cols>
    <col min="3" max="3" width="12" bestFit="1" customWidth="1"/>
    <col min="4" max="4" width="12.7109375" bestFit="1" customWidth="1"/>
    <col min="5" max="9" width="10.5703125" bestFit="1" customWidth="1"/>
  </cols>
  <sheetData>
    <row r="1" spans="1:8" x14ac:dyDescent="0.25">
      <c r="A1" s="8" t="s">
        <v>0</v>
      </c>
    </row>
    <row r="2" spans="1:8" x14ac:dyDescent="0.25">
      <c r="E2">
        <f>1/3</f>
        <v>0.33333333333333331</v>
      </c>
      <c r="F2">
        <f>1/3</f>
        <v>0.33333333333333331</v>
      </c>
      <c r="G2">
        <f>1/3</f>
        <v>0.33333333333333331</v>
      </c>
      <c r="H2" t="s">
        <v>7</v>
      </c>
    </row>
    <row r="3" spans="1:8" x14ac:dyDescent="0.25">
      <c r="A3" t="s">
        <v>1</v>
      </c>
      <c r="B3" t="s">
        <v>2</v>
      </c>
      <c r="C3" t="s">
        <v>3</v>
      </c>
      <c r="D3" s="1" t="s">
        <v>4</v>
      </c>
      <c r="E3" s="1">
        <v>150</v>
      </c>
      <c r="F3" s="1">
        <v>300</v>
      </c>
      <c r="G3" s="1">
        <v>450</v>
      </c>
      <c r="H3" s="1" t="s">
        <v>5</v>
      </c>
    </row>
    <row r="4" spans="1:8" x14ac:dyDescent="0.25">
      <c r="B4">
        <v>175</v>
      </c>
      <c r="C4">
        <v>1</v>
      </c>
      <c r="D4" s="1">
        <v>150</v>
      </c>
      <c r="E4" s="1">
        <f>-$B4+$E$8*MIN($D4,E$3)</f>
        <v>200</v>
      </c>
      <c r="F4" s="1">
        <f t="shared" ref="F4:G6" si="0">-$B4+$E$8*MIN($D4,F$3)</f>
        <v>200</v>
      </c>
      <c r="G4" s="1">
        <f t="shared" si="0"/>
        <v>200</v>
      </c>
      <c r="H4" s="1">
        <f>SUMPRODUCT($E$2:$G$2,E4:G4)</f>
        <v>199.99999999999997</v>
      </c>
    </row>
    <row r="5" spans="1:8" x14ac:dyDescent="0.25">
      <c r="B5">
        <v>350</v>
      </c>
      <c r="C5" s="3">
        <v>2</v>
      </c>
      <c r="D5" s="1">
        <v>300</v>
      </c>
      <c r="E5" s="1">
        <f t="shared" ref="E5:E6" si="1">-$B5+$E$8*MIN($D5,E$3)</f>
        <v>25</v>
      </c>
      <c r="F5" s="1">
        <f t="shared" si="0"/>
        <v>400</v>
      </c>
      <c r="G5" s="1">
        <f t="shared" si="0"/>
        <v>400</v>
      </c>
      <c r="H5" s="2">
        <f t="shared" ref="H5:H6" si="2">SUMPRODUCT($E$2:$G$2,E5:G5)</f>
        <v>275</v>
      </c>
    </row>
    <row r="6" spans="1:8" x14ac:dyDescent="0.25">
      <c r="B6">
        <v>525</v>
      </c>
      <c r="C6" s="5">
        <v>3</v>
      </c>
      <c r="D6" s="1">
        <v>450</v>
      </c>
      <c r="E6" s="1">
        <f t="shared" si="1"/>
        <v>-150</v>
      </c>
      <c r="F6" s="1">
        <f t="shared" si="0"/>
        <v>225</v>
      </c>
      <c r="G6" s="1">
        <f t="shared" si="0"/>
        <v>600</v>
      </c>
      <c r="H6" s="12">
        <f t="shared" si="2"/>
        <v>225</v>
      </c>
    </row>
    <row r="8" spans="1:8" x14ac:dyDescent="0.25">
      <c r="D8" t="s">
        <v>6</v>
      </c>
      <c r="E8">
        <v>2.5</v>
      </c>
    </row>
    <row r="10" spans="1:8" x14ac:dyDescent="0.25">
      <c r="A10" t="s">
        <v>8</v>
      </c>
      <c r="E10">
        <v>0.2</v>
      </c>
      <c r="F10">
        <v>0.3</v>
      </c>
      <c r="G10">
        <v>0.5</v>
      </c>
      <c r="H10" t="s">
        <v>9</v>
      </c>
    </row>
    <row r="11" spans="1:8" x14ac:dyDescent="0.25">
      <c r="B11" t="s">
        <v>2</v>
      </c>
      <c r="C11" t="s">
        <v>3</v>
      </c>
      <c r="D11" s="1" t="s">
        <v>4</v>
      </c>
      <c r="E11" s="1">
        <v>150</v>
      </c>
      <c r="F11" s="1">
        <v>300</v>
      </c>
      <c r="G11" s="1">
        <v>450</v>
      </c>
      <c r="H11" s="1" t="s">
        <v>5</v>
      </c>
    </row>
    <row r="12" spans="1:8" x14ac:dyDescent="0.25">
      <c r="B12">
        <v>175</v>
      </c>
      <c r="C12">
        <v>1</v>
      </c>
      <c r="D12" s="1">
        <v>150</v>
      </c>
      <c r="E12" s="1">
        <f>-$B12+$E$8*MIN($D12,E$3)</f>
        <v>200</v>
      </c>
      <c r="F12" s="1">
        <f t="shared" ref="F12:G14" si="3">-$B12+$E$8*MIN($D12,F$3)</f>
        <v>200</v>
      </c>
      <c r="G12" s="1">
        <f t="shared" si="3"/>
        <v>200</v>
      </c>
      <c r="H12" s="1">
        <f>SUMPRODUCT($E$10:$G$10,E12:G12)</f>
        <v>200</v>
      </c>
    </row>
    <row r="13" spans="1:8" x14ac:dyDescent="0.25">
      <c r="B13">
        <v>350</v>
      </c>
      <c r="C13" s="5">
        <v>2</v>
      </c>
      <c r="D13" s="1">
        <v>300</v>
      </c>
      <c r="E13" s="1">
        <f t="shared" ref="E13:E14" si="4">-$B13+$E$8*MIN($D13,E$3)</f>
        <v>25</v>
      </c>
      <c r="F13" s="1">
        <f t="shared" si="3"/>
        <v>400</v>
      </c>
      <c r="G13" s="1">
        <f t="shared" si="3"/>
        <v>400</v>
      </c>
      <c r="H13" s="1">
        <f t="shared" ref="H13:H14" si="5">SUMPRODUCT($E$10:$G$10,E13:G13)</f>
        <v>325</v>
      </c>
    </row>
    <row r="14" spans="1:8" x14ac:dyDescent="0.25">
      <c r="B14">
        <v>525</v>
      </c>
      <c r="C14" s="3">
        <v>3</v>
      </c>
      <c r="D14" s="1">
        <v>450</v>
      </c>
      <c r="E14" s="1">
        <f t="shared" si="4"/>
        <v>-150</v>
      </c>
      <c r="F14" s="1">
        <f t="shared" si="3"/>
        <v>225</v>
      </c>
      <c r="G14" s="1">
        <f t="shared" si="3"/>
        <v>600</v>
      </c>
      <c r="H14" s="6">
        <f t="shared" si="5"/>
        <v>337.5</v>
      </c>
    </row>
    <row r="16" spans="1:8" x14ac:dyDescent="0.25">
      <c r="D16" t="s">
        <v>6</v>
      </c>
      <c r="E16">
        <v>2.5</v>
      </c>
    </row>
    <row r="18" spans="1:11" x14ac:dyDescent="0.25">
      <c r="A18" t="s">
        <v>10</v>
      </c>
    </row>
    <row r="19" spans="1:11" x14ac:dyDescent="0.25">
      <c r="B19" t="s">
        <v>2</v>
      </c>
      <c r="C19" t="s">
        <v>3</v>
      </c>
      <c r="D19" s="1" t="s">
        <v>4</v>
      </c>
      <c r="E19" s="1">
        <v>150</v>
      </c>
      <c r="F19" s="1">
        <v>300</v>
      </c>
      <c r="G19" s="1">
        <v>450</v>
      </c>
      <c r="H19" s="1" t="s">
        <v>11</v>
      </c>
    </row>
    <row r="20" spans="1:11" x14ac:dyDescent="0.25">
      <c r="B20">
        <v>175</v>
      </c>
      <c r="C20">
        <v>1</v>
      </c>
      <c r="D20" s="1">
        <v>150</v>
      </c>
      <c r="E20" s="1">
        <f>MAX(E$12:E$14)-E12</f>
        <v>0</v>
      </c>
      <c r="F20" s="1">
        <f t="shared" ref="F20:G20" si="6">MAX(F$12:F$14)-F12</f>
        <v>200</v>
      </c>
      <c r="G20" s="1">
        <f t="shared" si="6"/>
        <v>400</v>
      </c>
      <c r="H20" s="1">
        <f>MAX(E20:G20)</f>
        <v>400</v>
      </c>
    </row>
    <row r="21" spans="1:11" x14ac:dyDescent="0.25">
      <c r="B21">
        <v>350</v>
      </c>
      <c r="C21" s="3">
        <v>2</v>
      </c>
      <c r="D21" s="1">
        <v>300</v>
      </c>
      <c r="E21" s="1">
        <f t="shared" ref="E21:G22" si="7">MAX(E$12:E$14)-E13</f>
        <v>175</v>
      </c>
      <c r="F21" s="1">
        <f t="shared" si="7"/>
        <v>0</v>
      </c>
      <c r="G21" s="1">
        <f t="shared" si="7"/>
        <v>200</v>
      </c>
      <c r="H21" s="2">
        <f t="shared" ref="H21:H22" si="8">MAX(E21:G21)</f>
        <v>200</v>
      </c>
    </row>
    <row r="22" spans="1:11" x14ac:dyDescent="0.25">
      <c r="B22">
        <v>525</v>
      </c>
      <c r="C22" s="5">
        <v>3</v>
      </c>
      <c r="D22" s="1">
        <v>450</v>
      </c>
      <c r="E22" s="1">
        <f t="shared" si="7"/>
        <v>350</v>
      </c>
      <c r="F22" s="1">
        <f t="shared" si="7"/>
        <v>175</v>
      </c>
      <c r="G22" s="1">
        <f t="shared" si="7"/>
        <v>0</v>
      </c>
      <c r="H22" s="12">
        <f t="shared" si="8"/>
        <v>350</v>
      </c>
    </row>
    <row r="24" spans="1:11" x14ac:dyDescent="0.25">
      <c r="D24" t="s">
        <v>6</v>
      </c>
      <c r="E24">
        <v>2.5</v>
      </c>
    </row>
    <row r="25" spans="1:11" ht="15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7" spans="1:11" x14ac:dyDescent="0.25">
      <c r="A27" t="s">
        <v>12</v>
      </c>
      <c r="D27" s="7">
        <f>8/81</f>
        <v>9.8765432098765427E-2</v>
      </c>
      <c r="E27" s="7">
        <f>15/81</f>
        <v>0.18518518518518517</v>
      </c>
      <c r="F27" s="7">
        <f>24/81</f>
        <v>0.29629629629629628</v>
      </c>
      <c r="G27" s="7">
        <f>17/81</f>
        <v>0.20987654320987653</v>
      </c>
      <c r="H27" s="7">
        <f>12/81</f>
        <v>0.14814814814814814</v>
      </c>
      <c r="I27" s="7">
        <f>5/81</f>
        <v>6.1728395061728392E-2</v>
      </c>
    </row>
    <row r="28" spans="1:11" x14ac:dyDescent="0.25">
      <c r="B28" t="s">
        <v>2</v>
      </c>
      <c r="C28" s="1" t="s">
        <v>13</v>
      </c>
      <c r="D28" s="1">
        <v>5</v>
      </c>
      <c r="E28" s="1">
        <v>6</v>
      </c>
      <c r="F28" s="1">
        <v>7</v>
      </c>
      <c r="G28" s="1">
        <v>8</v>
      </c>
      <c r="H28" s="1">
        <v>9</v>
      </c>
      <c r="I28" s="1">
        <v>10</v>
      </c>
      <c r="J28" s="1" t="s">
        <v>5</v>
      </c>
    </row>
    <row r="29" spans="1:11" x14ac:dyDescent="0.25">
      <c r="B29">
        <f>95*C29</f>
        <v>475</v>
      </c>
      <c r="C29" s="1">
        <v>5</v>
      </c>
      <c r="D29" s="1">
        <f>-$B29+$D$36*MIN($C29,D$28)</f>
        <v>775</v>
      </c>
      <c r="E29" s="1">
        <f t="shared" ref="E29:I34" si="9">-$B29+$D$36*MIN($C29,E$28)</f>
        <v>775</v>
      </c>
      <c r="F29" s="1">
        <f t="shared" si="9"/>
        <v>775</v>
      </c>
      <c r="G29" s="1">
        <f t="shared" si="9"/>
        <v>775</v>
      </c>
      <c r="H29" s="1">
        <f t="shared" si="9"/>
        <v>775</v>
      </c>
      <c r="I29" s="1">
        <f t="shared" si="9"/>
        <v>775</v>
      </c>
      <c r="J29" s="4">
        <f>SUMPRODUCT(D29:I29,$D$27:$I$27)</f>
        <v>774.99999999999989</v>
      </c>
    </row>
    <row r="30" spans="1:11" x14ac:dyDescent="0.25">
      <c r="B30">
        <f t="shared" ref="B30:B34" si="10">95*C30</f>
        <v>570</v>
      </c>
      <c r="C30" s="1">
        <v>6</v>
      </c>
      <c r="D30" s="1">
        <f t="shared" ref="D30:D34" si="11">-$B30+$D$36*MIN($C30,D$28)</f>
        <v>680</v>
      </c>
      <c r="E30" s="1">
        <f t="shared" si="9"/>
        <v>930</v>
      </c>
      <c r="F30" s="1">
        <f t="shared" si="9"/>
        <v>930</v>
      </c>
      <c r="G30" s="1">
        <f t="shared" si="9"/>
        <v>930</v>
      </c>
      <c r="H30" s="1">
        <f t="shared" si="9"/>
        <v>930</v>
      </c>
      <c r="I30" s="1">
        <f t="shared" si="9"/>
        <v>930</v>
      </c>
      <c r="J30" s="4">
        <f t="shared" ref="J30:J34" si="12">SUMPRODUCT(D30:I30,$D$27:$I$27)</f>
        <v>905.30864197530855</v>
      </c>
    </row>
    <row r="31" spans="1:11" x14ac:dyDescent="0.25">
      <c r="B31">
        <f t="shared" si="10"/>
        <v>665</v>
      </c>
      <c r="C31" s="1">
        <v>7</v>
      </c>
      <c r="D31" s="1">
        <f t="shared" si="11"/>
        <v>585</v>
      </c>
      <c r="E31" s="1">
        <f t="shared" si="9"/>
        <v>835</v>
      </c>
      <c r="F31" s="1">
        <f t="shared" si="9"/>
        <v>1085</v>
      </c>
      <c r="G31" s="1">
        <f t="shared" si="9"/>
        <v>1085</v>
      </c>
      <c r="H31" s="1">
        <f t="shared" si="9"/>
        <v>1085</v>
      </c>
      <c r="I31" s="1">
        <f t="shared" si="9"/>
        <v>1085</v>
      </c>
      <c r="J31" s="4">
        <f t="shared" si="12"/>
        <v>989.32098765432102</v>
      </c>
    </row>
    <row r="32" spans="1:11" x14ac:dyDescent="0.25">
      <c r="B32">
        <f t="shared" si="10"/>
        <v>760</v>
      </c>
      <c r="C32" s="2">
        <v>8</v>
      </c>
      <c r="D32" s="1">
        <f t="shared" si="11"/>
        <v>490</v>
      </c>
      <c r="E32" s="1">
        <f t="shared" si="9"/>
        <v>740</v>
      </c>
      <c r="F32" s="1">
        <f t="shared" si="9"/>
        <v>990</v>
      </c>
      <c r="G32" s="1">
        <f t="shared" si="9"/>
        <v>1240</v>
      </c>
      <c r="H32" s="1">
        <f t="shared" si="9"/>
        <v>1240</v>
      </c>
      <c r="I32" s="1">
        <f t="shared" si="9"/>
        <v>1240</v>
      </c>
      <c r="J32" s="6">
        <f t="shared" si="12"/>
        <v>999.25925925925912</v>
      </c>
    </row>
    <row r="33" spans="1:11" x14ac:dyDescent="0.25">
      <c r="B33">
        <f t="shared" si="10"/>
        <v>855</v>
      </c>
      <c r="C33" s="1">
        <v>9</v>
      </c>
      <c r="D33" s="1">
        <f t="shared" si="11"/>
        <v>395</v>
      </c>
      <c r="E33" s="1">
        <f t="shared" si="9"/>
        <v>645</v>
      </c>
      <c r="F33" s="1">
        <f t="shared" si="9"/>
        <v>895</v>
      </c>
      <c r="G33" s="1">
        <f t="shared" si="9"/>
        <v>1145</v>
      </c>
      <c r="H33" s="1">
        <f t="shared" si="9"/>
        <v>1395</v>
      </c>
      <c r="I33" s="1">
        <f t="shared" si="9"/>
        <v>1395</v>
      </c>
      <c r="J33" s="4">
        <f t="shared" si="12"/>
        <v>956.72839506172829</v>
      </c>
    </row>
    <row r="34" spans="1:11" x14ac:dyDescent="0.25">
      <c r="B34">
        <f t="shared" si="10"/>
        <v>950</v>
      </c>
      <c r="C34" s="1">
        <v>10</v>
      </c>
      <c r="D34" s="1">
        <f t="shared" si="11"/>
        <v>300</v>
      </c>
      <c r="E34" s="1">
        <f t="shared" si="9"/>
        <v>550</v>
      </c>
      <c r="F34" s="1">
        <f t="shared" si="9"/>
        <v>800</v>
      </c>
      <c r="G34" s="1">
        <f t="shared" si="9"/>
        <v>1050</v>
      </c>
      <c r="H34" s="1">
        <f t="shared" si="9"/>
        <v>1300</v>
      </c>
      <c r="I34" s="1">
        <f t="shared" si="9"/>
        <v>1550</v>
      </c>
      <c r="J34" s="4">
        <f t="shared" si="12"/>
        <v>877.16049382716039</v>
      </c>
    </row>
    <row r="36" spans="1:11" x14ac:dyDescent="0.25">
      <c r="C36" t="s">
        <v>14</v>
      </c>
      <c r="D36">
        <v>250</v>
      </c>
    </row>
    <row r="38" spans="1:11" x14ac:dyDescent="0.25">
      <c r="C38" t="s">
        <v>11</v>
      </c>
      <c r="D38">
        <f>MAX(D29:D34)</f>
        <v>775</v>
      </c>
      <c r="E38">
        <f t="shared" ref="E38:I38" si="13">MAX(E29:E34)</f>
        <v>930</v>
      </c>
      <c r="F38">
        <f t="shared" si="13"/>
        <v>1085</v>
      </c>
      <c r="G38">
        <f t="shared" si="13"/>
        <v>1240</v>
      </c>
      <c r="H38">
        <f t="shared" si="13"/>
        <v>1395</v>
      </c>
      <c r="I38">
        <f t="shared" si="13"/>
        <v>1550</v>
      </c>
      <c r="J38" s="4">
        <f t="shared" ref="J38" si="14">SUMPRODUCT(D38:I38,$D$27:$I$27)</f>
        <v>1132.8395061728395</v>
      </c>
    </row>
    <row r="40" spans="1:11" ht="15.75" thickBot="1" x14ac:dyDescent="0.3">
      <c r="A40" s="9"/>
      <c r="B40" s="9"/>
      <c r="C40" s="9"/>
      <c r="D40" s="9"/>
      <c r="E40" s="9"/>
      <c r="F40" s="9"/>
      <c r="G40" s="9"/>
      <c r="H40" s="9"/>
      <c r="I40" s="9" t="s">
        <v>15</v>
      </c>
      <c r="J40" s="10">
        <f>J38-J32</f>
        <v>133.58024691358037</v>
      </c>
      <c r="K40" s="9"/>
    </row>
    <row r="42" spans="1:11" x14ac:dyDescent="0.25">
      <c r="A42" t="s">
        <v>16</v>
      </c>
      <c r="D42">
        <v>0.6</v>
      </c>
      <c r="E42">
        <v>0.3</v>
      </c>
      <c r="F42">
        <v>0.1</v>
      </c>
      <c r="G42" t="s">
        <v>19</v>
      </c>
    </row>
    <row r="43" spans="1:11" x14ac:dyDescent="0.25">
      <c r="B43" t="s">
        <v>2</v>
      </c>
      <c r="C43" s="1" t="s">
        <v>17</v>
      </c>
      <c r="D43" s="1">
        <v>500</v>
      </c>
      <c r="E43" s="1">
        <v>750</v>
      </c>
      <c r="F43" s="1">
        <v>1000</v>
      </c>
      <c r="G43" s="1" t="s">
        <v>5</v>
      </c>
    </row>
    <row r="44" spans="1:11" x14ac:dyDescent="0.25">
      <c r="B44">
        <f>C44*7</f>
        <v>2800</v>
      </c>
      <c r="C44" s="1">
        <v>400</v>
      </c>
      <c r="D44" s="1">
        <f>-$B44+$D$49*MIN($C44,D$43)+IF($C44&gt;D$43, ($C44-D$43)*2,0)</f>
        <v>3200</v>
      </c>
      <c r="E44" s="1">
        <f t="shared" ref="E44:F47" si="15">-$B44+$D$49*MIN($C44,E$43)+IF($C44&gt;E$43, ($C44-E$43)*2,0)</f>
        <v>3200</v>
      </c>
      <c r="F44" s="1">
        <f t="shared" si="15"/>
        <v>3200</v>
      </c>
      <c r="G44" s="1">
        <f>SUMPRODUCT($D$42:$F$42,D44:F44)</f>
        <v>3200</v>
      </c>
    </row>
    <row r="45" spans="1:11" x14ac:dyDescent="0.25">
      <c r="B45">
        <f t="shared" ref="B45:B47" si="16">C45*7</f>
        <v>4200</v>
      </c>
      <c r="C45" s="2">
        <v>600</v>
      </c>
      <c r="D45" s="1">
        <f t="shared" ref="D45:D47" si="17">-$B45+$D$49*MIN($C45,D$43)+IF($C45&gt;D$43, ($C45-D$43)*2,0)</f>
        <v>3500</v>
      </c>
      <c r="E45" s="1">
        <f t="shared" si="15"/>
        <v>4800</v>
      </c>
      <c r="F45" s="1">
        <f t="shared" si="15"/>
        <v>4800</v>
      </c>
      <c r="G45" s="2">
        <f t="shared" ref="G45:G47" si="18">SUMPRODUCT($D$42:$F$42,D45:F45)</f>
        <v>4020</v>
      </c>
      <c r="H45" t="s">
        <v>20</v>
      </c>
    </row>
    <row r="46" spans="1:11" x14ac:dyDescent="0.25">
      <c r="B46">
        <f t="shared" si="16"/>
        <v>5600</v>
      </c>
      <c r="C46" s="1">
        <v>800</v>
      </c>
      <c r="D46" s="1">
        <f t="shared" si="17"/>
        <v>2500</v>
      </c>
      <c r="E46" s="1">
        <f t="shared" si="15"/>
        <v>5750</v>
      </c>
      <c r="F46" s="1">
        <f t="shared" si="15"/>
        <v>6400</v>
      </c>
      <c r="G46" s="1">
        <f t="shared" si="18"/>
        <v>3865</v>
      </c>
    </row>
    <row r="47" spans="1:11" x14ac:dyDescent="0.25">
      <c r="B47">
        <f t="shared" si="16"/>
        <v>7000</v>
      </c>
      <c r="C47" s="1">
        <v>1000</v>
      </c>
      <c r="D47" s="1">
        <f t="shared" si="17"/>
        <v>1500</v>
      </c>
      <c r="E47" s="1">
        <f t="shared" si="15"/>
        <v>4750</v>
      </c>
      <c r="F47" s="1">
        <f t="shared" si="15"/>
        <v>8000</v>
      </c>
      <c r="G47" s="1">
        <f t="shared" si="18"/>
        <v>3125</v>
      </c>
    </row>
    <row r="49" spans="1:11" x14ac:dyDescent="0.25">
      <c r="A49" s="11"/>
      <c r="B49" s="11"/>
      <c r="C49" s="11" t="s">
        <v>18</v>
      </c>
      <c r="D49" s="11">
        <v>15</v>
      </c>
      <c r="E49" s="11"/>
      <c r="F49" s="11"/>
      <c r="G49" s="11"/>
      <c r="H49" s="11"/>
      <c r="I49" s="11"/>
      <c r="J49" s="11"/>
      <c r="K49" s="11"/>
    </row>
    <row r="50" spans="1:11" ht="15.75" thickBo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19709</dc:creator>
  <cp:lastModifiedBy>Huggins, Eric</cp:lastModifiedBy>
  <dcterms:created xsi:type="dcterms:W3CDTF">2020-09-10T23:18:46Z</dcterms:created>
  <dcterms:modified xsi:type="dcterms:W3CDTF">2021-09-27T13:40:28Z</dcterms:modified>
</cp:coreProperties>
</file>